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comments6.xml" ContentType="application/vnd.openxmlformats-officedocument.spreadsheetml.comments+xml"/>
  <Override PartName="/xl/drawings/drawing7.xml" ContentType="application/vnd.openxmlformats-officedocument.drawing+xml"/>
  <Override PartName="/xl/comments7.xml" ContentType="application/vnd.openxmlformats-officedocument.spreadsheetml.comments+xml"/>
  <Override PartName="/xl/drawings/drawing8.xml" ContentType="application/vnd.openxmlformats-officedocument.drawing+xml"/>
  <Override PartName="/xl/comments8.xml" ContentType="application/vnd.openxmlformats-officedocument.spreadsheetml.comments+xml"/>
  <Override PartName="/xl/drawings/drawing9.xml" ContentType="application/vnd.openxmlformats-officedocument.drawing+xml"/>
  <Override PartName="/xl/comments9.xml" ContentType="application/vnd.openxmlformats-officedocument.spreadsheetml.comments+xml"/>
  <Override PartName="/xl/drawings/drawing10.xml" ContentType="application/vnd.openxmlformats-officedocument.drawing+xml"/>
  <Override PartName="/xl/comments10.xml" ContentType="application/vnd.openxmlformats-officedocument.spreadsheetml.comments+xml"/>
  <Override PartName="/xl/drawings/drawing11.xml" ContentType="application/vnd.openxmlformats-officedocument.drawing+xml"/>
  <Override PartName="/xl/comments11.xml" ContentType="application/vnd.openxmlformats-officedocument.spreadsheetml.comments+xml"/>
  <Override PartName="/xl/drawings/drawing12.xml" ContentType="application/vnd.openxmlformats-officedocument.drawing+xml"/>
  <Override PartName="/xl/comments12.xml" ContentType="application/vnd.openxmlformats-officedocument.spreadsheetml.comments+xml"/>
  <Override PartName="/xl/drawings/drawing13.xml" ContentType="application/vnd.openxmlformats-officedocument.drawing+xml"/>
  <Override PartName="/xl/comments13.xml" ContentType="application/vnd.openxmlformats-officedocument.spreadsheetml.comments+xml"/>
  <Override PartName="/xl/drawings/drawing14.xml" ContentType="application/vnd.openxmlformats-officedocument.drawing+xml"/>
  <Override PartName="/xl/comments1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1"/>
  <workbookPr codeName="ThisWorkbook"/>
  <mc:AlternateContent xmlns:mc="http://schemas.openxmlformats.org/markup-compatibility/2006">
    <mc:Choice Requires="x15">
      <x15ac:absPath xmlns:x15ac="http://schemas.microsoft.com/office/spreadsheetml/2010/11/ac" url="https://wsponline.sharepoint.com/sites/lcff-lowcarbonfuelsfund/Shared Documents/Scheme Design/Draft docs/"/>
    </mc:Choice>
  </mc:AlternateContent>
  <xr:revisionPtr revIDLastSave="57" documentId="8_{A4A3CB21-E7AF-449D-B097-A6E640BD1C6F}" xr6:coauthVersionLast="47" xr6:coauthVersionMax="47" xr10:uidLastSave="{38DF4CB0-8308-4FEC-A7DD-65FBA7DA4E8A}"/>
  <bookViews>
    <workbookView xWindow="-120" yWindow="-120" windowWidth="29040" windowHeight="15720" tabRatio="823" firstSheet="9" activeTab="9" xr2:uid="{55DF6E7C-1012-4F7A-AF19-6B59C73FE14E}"/>
  </bookViews>
  <sheets>
    <sheet name="Guidance" sheetId="28" r:id="rId1"/>
    <sheet name="Units" sheetId="7" r:id="rId2"/>
    <sheet name="Assumptions" sheetId="25" r:id="rId3"/>
    <sheet name="Summary" sheetId="24" r:id="rId4"/>
    <sheet name="System Boundary" sheetId="8" r:id="rId5"/>
    <sheet name="Additional evidence" sheetId="27" r:id="rId6"/>
    <sheet name="CO2 capture" sheetId="4" r:id="rId7"/>
    <sheet name="CO2 processing" sheetId="29" r:id="rId8"/>
    <sheet name="CO2 transport" sheetId="17" r:id="rId9"/>
    <sheet name="H2 electrolysis" sheetId="15" r:id="rId10"/>
    <sheet name="H2 processing" sheetId="30" r:id="rId11"/>
    <sheet name="H2 transport" sheetId="16" r:id="rId12"/>
    <sheet name="Conversion to intermediate" sheetId="9" r:id="rId13"/>
    <sheet name="Intermediate transport" sheetId="18" r:id="rId14"/>
    <sheet name="Conversion to jet" sheetId="19" r:id="rId15"/>
    <sheet name="Jet distribution 1" sheetId="20" r:id="rId16"/>
    <sheet name="Jet storage" sheetId="21" r:id="rId17"/>
    <sheet name="Jet distribution 2" sheetId="22" r:id="rId18"/>
    <sheet name="Aircraft refuelling" sheetId="23" r:id="rId19"/>
  </sheets>
  <definedNames>
    <definedName name="_AtRisk_SimSetting_AutomaticallyGenerateReports" hidden="1">FALSE</definedName>
    <definedName name="_AtRisk_SimSetting_AutomaticResultsDisplayMode" hidden="1">2</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FALSE</definedName>
    <definedName name="_AtRisk_SimSetting_LiveUpdatePeriod" hidden="1">-1</definedName>
    <definedName name="_AtRisk_SimSetting_MacroRecalculationBehavior" hidden="1">0</definedName>
    <definedName name="_AtRisk_SimSetting_RandomNumberGenerator" hidden="1">0</definedName>
    <definedName name="_AtRisk_SimSetting_ReportsList" hidden="1">0</definedName>
    <definedName name="_AtRisk_SimSetting_ShowSimulationProgressWindow" hidden="1">TRUE</definedName>
    <definedName name="_AtRisk_SimSetting_SimNameCount" hidden="1">0</definedName>
    <definedName name="_AtRisk_SimSetting_SmartSensitivityAnalysisEnabled" hidden="1">FALSE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Order1" hidden="1">255</definedName>
    <definedName name="_Order2" hidden="1">255</definedName>
    <definedName name="_Table1_In1" hidden="1">#REF!</definedName>
    <definedName name="_Table1_Out" hidden="1">#REF!</definedName>
    <definedName name="aadsds" localSheetId="7"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aadsds" localSheetId="0"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aadsds" localSheetId="10"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aadsds"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anscount" hidden="1">1</definedName>
    <definedName name="bbl_to_USgal">Units!$C$25</definedName>
    <definedName name="CBWorkbookPriority" hidden="1">-1631513760</definedName>
    <definedName name="HTML1_1" hidden="1">"[FCFF3]Sheet1!$A$1:$L$34"</definedName>
    <definedName name="HTML1_10" hidden="1">""</definedName>
    <definedName name="HTML1_11" hidden="1">1</definedName>
    <definedName name="HTML1_12" hidden="1">"Aswath:Adobe SiteMill™ 1.0.2:MyHomePage:FCFF3.html"</definedName>
    <definedName name="HTML1_2" hidden="1">1</definedName>
    <definedName name="HTML1_3" hidden="1">"FCFF3"</definedName>
    <definedName name="HTML1_4" hidden="1">"Three-Stage FCFF Model"</definedName>
    <definedName name="HTML1_5" hidden="1">""</definedName>
    <definedName name="HTML1_6" hidden="1">-4146</definedName>
    <definedName name="HTML1_7" hidden="1">-4146</definedName>
    <definedName name="HTML1_8" hidden="1">"10/22/96"</definedName>
    <definedName name="HTML1_9" hidden="1">"Aswath Damodaran"</definedName>
    <definedName name="HTMLCount" hidden="1">1</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MT_OUT" hidden="1">"c2145"</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_DATE" hidden="1">"c2191"</definedName>
    <definedName name="IQ_CONV_EXP_DATE" hidden="1">"c3043"</definedName>
    <definedName name="IQ_CONV_PREMIUM" hidden="1">"c2195"</definedName>
    <definedName name="IQ_CONV_PRICE" hidden="1">"c2193"</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URATION" hidden="1">"c2181"</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Q_INC" hidden="1">"c3498"</definedName>
    <definedName name="IQ_EBIT_EQ_INC_EXCL_SBC" hidden="1">"c3502"</definedName>
    <definedName name="IQ_EBIT_EXCL_SBC" hidden="1">"c3082"</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XCL_SBC" hidden="1">"c3081"</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EPS" hidden="1">"c1648"</definedName>
    <definedName name="IQ_EST_CURRENCY" hidden="1">"c2140"</definedName>
    <definedName name="IQ_EST_DATE" hidden="1">"c1634"</definedName>
    <definedName name="IQ_EST_EPS_DIFF" hidden="1">"c1864"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PAYOUT_RATIO" hidden="1">"c3492"</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SPRD" hidden="1">"c2155"</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CAPEX" hidden="1">"c2947"</definedName>
    <definedName name="IQ_MAINT_REPAIR" hidden="1">"c2087"</definedName>
    <definedName name="IQ_MAKE_WHOLE_END_DATE" hidden="1">"c2493"</definedName>
    <definedName name="IQ_MAKE_WHOLE_SPREAD" hidden="1">"c2494"</definedName>
    <definedName name="IQ_MAKE_WHOLE_START_DATE" hidden="1">"c2492"</definedName>
    <definedName name="IQ_MARKET_CAP_LFCF" hidden="1">"c2209"</definedName>
    <definedName name="IQ_MARKETCAP" hidden="1">"c712"</definedName>
    <definedName name="IQ_MARKETING" hidden="1">"c2239"</definedName>
    <definedName name="IQ_MATURITY_DATE" hidden="1">"c2146"</definedName>
    <definedName name="IQ_MC_RATIO" hidden="1">"c2783"</definedName>
    <definedName name="IQ_MC_STATUTORY_SURPLUS" hidden="1">"c2772"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TOTAL_OIL_PRODUCT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WNERSHIP" hidden="1">"c2160"</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INCIPAL_AMT" hidden="1">"c2157"</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PUT_DATE_SCHEDULE" hidden="1">"c2483"</definedName>
    <definedName name="IQ_PUT_NOTIFICATION" hidden="1">"c2485"</definedName>
    <definedName name="IQ_PUT_PRICE_SCHEDULE" hidden="1">"c2484"</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ACT_OR_EST" hidden="1">"c2214"</definedName>
    <definedName name="IQ_REVENUE_EST" hidden="1">"c1126"</definedName>
    <definedName name="IQ_REVENUE_HIGH_EST" hidden="1">"c1127"</definedName>
    <definedName name="IQ_REVENUE_LOW_EST" hidden="1">"c1128"</definedName>
    <definedName name="IQ_REVENUE_MEDIAN_EST" hidden="1">"c1662"</definedName>
    <definedName name="IQ_REVENUE_NUM_EST" hidden="1">"c1129"</definedName>
    <definedName name="IQ_REVISION_DATE_" hidden="1">39343.6573842593</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DEBT" hidden="1">"c2546"</definedName>
    <definedName name="IQ_SECURED_DEBT_PCT" hidden="1">"c2547"</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DA" hidden="1">"c2381"</definedName>
    <definedName name="IQ_TR_ACQ_FILING_CURRENCY" hidden="1">"c3033"</definedName>
    <definedName name="IQ_TR_ACQ_MCAP_1DAY" hidden="1">"c2345"</definedName>
    <definedName name="IQ_TR_ACQ_MIN_INT" hidden="1">"c2374"</definedName>
    <definedName name="IQ_TR_ACQ_NET_DEBT" hidden="1">"c2373"</definedName>
    <definedName name="IQ_TR_ACQ_NI" hidden="1">"c2378"</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DA" hidden="1">"c2334"</definedName>
    <definedName name="IQ_TR_TARGET_FILING_CURRENCY" hidden="1">"c3034"</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W" hidden="1">"c2163"</definedName>
    <definedName name="IQ_YTW_DATE" hidden="1">"c2164"</definedName>
    <definedName name="IQ_YTW_DATE_TYPE" hidden="1">"c2165"</definedName>
    <definedName name="IQ_Z_SCORE" hidden="1">"c1339"</definedName>
    <definedName name="kWh_to_MJ">Units!$C$8</definedName>
    <definedName name="l_ModuleUse">Units!$C$85:$C$86</definedName>
    <definedName name="l_ProjectUpstreamDownstreamData">Units!$B$85:$B$86</definedName>
    <definedName name="LifecycleStage">Guidance!$C$10</definedName>
    <definedName name="LOCAL_MYSQL_DATE_FORMAT" localSheetId="2"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7"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0"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10"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mb_inputLocation" hidden="1">#REF!</definedName>
    <definedName name="PlantType">Guidance!$C$9</definedName>
    <definedName name="RiskAfterRecalcMacro" hidden="1">"BetweenIterationsMacro"</definedName>
    <definedName name="RiskAfterSimMacro" hidden="1">""</definedName>
    <definedName name="RiskBeforeRecalcMacro" hidden="1">""</definedName>
    <definedName name="RiskBeforeSimMacro" hidden="1">""</definedName>
    <definedName name="RiskCollectDistributionSamples" hidden="1">1</definedName>
    <definedName name="RiskFixedSeed" hidden="1">2009000</definedName>
    <definedName name="RiskHasSettings" hidden="1">5</definedName>
    <definedName name="RiskMinimizeOnStart" hidden="1">FALSE</definedName>
    <definedName name="RiskMonitorConvergence" hidden="1">FALSE</definedName>
    <definedName name="RiskMultipleCPUSupportEnabled" hidden="1">TRUE</definedName>
    <definedName name="RiskNumIterations" hidden="1">10</definedName>
    <definedName name="RiskNumSimulations" hidden="1">1</definedName>
    <definedName name="RiskPauseOnError" hidden="1">FALSE</definedName>
    <definedName name="RiskRunAfterRecalcMacro" hidden="1">TRUE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TRUE</definedName>
    <definedName name="RiskUseMultipleCPUs" hidden="1">FALSE</definedName>
    <definedName name="UNI_AA_VERSION" hidden="1">"150.2.0"</definedName>
    <definedName name="UNI_FILT_END" hidden="1">8</definedName>
    <definedName name="UNI_FILT_OFFSPEC" hidden="1">2</definedName>
    <definedName name="UNI_FILT_ONSPEC" hidden="1">1</definedName>
    <definedName name="UNI_FILT_START" hidden="1">4</definedName>
    <definedName name="UNI_NOTHING" hidden="1">0</definedName>
    <definedName name="UNI_PRES_CLOSEST" hidden="1">512</definedName>
    <definedName name="UNI_PRES_FILTER" hidden="1">1</definedName>
    <definedName name="UNI_PRES_HEADINGS" hidden="1">16</definedName>
    <definedName name="UNI_PRES_INVERT" hidden="1">2</definedName>
    <definedName name="UNI_PRES_MATRIX" hidden="1">4</definedName>
    <definedName name="UNI_PRES_MERGED" hidden="1">8</definedName>
    <definedName name="UNI_PRES_MRECORD" hidden="1">64</definedName>
    <definedName name="UNI_PRES_POST" hidden="1">256</definedName>
    <definedName name="UNI_PRES_PRIOR" hidden="1">2048</definedName>
    <definedName name="UNI_PRES_RECENT" hidden="1">1024</definedName>
    <definedName name="UNI_PRES_STATIC" hidden="1">128</definedName>
    <definedName name="UNI_RET_ATTRIB" hidden="1">64</definedName>
    <definedName name="UNI_RET_CONF" hidden="1">32</definedName>
    <definedName name="UNI_RET_DESC" hidden="1">4</definedName>
    <definedName name="UNI_RET_END" hidden="1">16384</definedName>
    <definedName name="UNI_RET_EQUIP" hidden="1">32768</definedName>
    <definedName name="UNI_RET_EVENT" hidden="1">4096</definedName>
    <definedName name="UNI_RET_OFFSPEC" hidden="1">512</definedName>
    <definedName name="UNI_RET_ONSPEC" hidden="1">256</definedName>
    <definedName name="UNI_RET_PROP" hidden="1">131072</definedName>
    <definedName name="UNI_RET_PROPDESC" hidden="1">262144</definedName>
    <definedName name="UNI_RET_SMPLPNT" hidden="1">65536</definedName>
    <definedName name="UNI_RET_SPECMAX" hidden="1">2048</definedName>
    <definedName name="UNI_RET_SPECMIN" hidden="1">1024</definedName>
    <definedName name="UNI_RET_START" hidden="1">8192</definedName>
    <definedName name="UNI_RET_TAG" hidden="1">1</definedName>
    <definedName name="UNI_RET_TESTTIME" hidden="1">128</definedName>
    <definedName name="UNI_RET_TIME" hidden="1">8</definedName>
    <definedName name="UNI_RET_UNIT" hidden="1">2</definedName>
    <definedName name="UNI_RET_VALUE" hidden="1">16</definedName>
    <definedName name="wrn.My._.estimate._.report." localSheetId="0" hidden="1">{"Equipment",#N/A,FALSE,"A";"Summary",#N/A,FALSE,"B"}</definedName>
    <definedName name="wrn.My._.estimate._.report." localSheetId="1" hidden="1">{"Equipment",#N/A,FALSE,"A";"Summary",#N/A,FALSE,"B"}</definedName>
    <definedName name="wrn.My._.estimate._.report." hidden="1">{"Equipment",#N/A,FALSE,"A";"Summary",#N/A,FALSE,"B"}</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19" i="9" l="1"/>
  <c r="Z5" i="23"/>
  <c r="Z5" i="22"/>
  <c r="Z5" i="21"/>
  <c r="Z5" i="20"/>
  <c r="Z5" i="18"/>
  <c r="Z21" i="23"/>
  <c r="Z20" i="23"/>
  <c r="Z19" i="23"/>
  <c r="Z21" i="22"/>
  <c r="Z20" i="22"/>
  <c r="Z19" i="22"/>
  <c r="Z21" i="21"/>
  <c r="Z20" i="21"/>
  <c r="Z19" i="21"/>
  <c r="Z21" i="20"/>
  <c r="Z20" i="20"/>
  <c r="Z19" i="20"/>
  <c r="Z25" i="19"/>
  <c r="Z24" i="19"/>
  <c r="Z23" i="19"/>
  <c r="Z22" i="19"/>
  <c r="Z21" i="19"/>
  <c r="Z20" i="19"/>
  <c r="Z19" i="19"/>
  <c r="Z21" i="18"/>
  <c r="Z20" i="18"/>
  <c r="Z19" i="18"/>
  <c r="Z25" i="9"/>
  <c r="Z24" i="9"/>
  <c r="Z23" i="9"/>
  <c r="Z22" i="9"/>
  <c r="Z21" i="9"/>
  <c r="Z20" i="9"/>
  <c r="Z19" i="9"/>
  <c r="Z5" i="9"/>
  <c r="Z5" i="15"/>
  <c r="W5" i="15"/>
  <c r="U5" i="15"/>
  <c r="Z5" i="16"/>
  <c r="Z5" i="30"/>
  <c r="Z21" i="16"/>
  <c r="Z20" i="16"/>
  <c r="Z19" i="16"/>
  <c r="Z21" i="30"/>
  <c r="Z20" i="30"/>
  <c r="Z19" i="30"/>
  <c r="Z21" i="15"/>
  <c r="Z20" i="15"/>
  <c r="Z19" i="15"/>
  <c r="Z21" i="17"/>
  <c r="Z20" i="17"/>
  <c r="Z19" i="17"/>
  <c r="Z21" i="29"/>
  <c r="Z20" i="29"/>
  <c r="Z19" i="29"/>
  <c r="Z20" i="4"/>
  <c r="Z21" i="4"/>
  <c r="Z19" i="4"/>
  <c r="Z5" i="17"/>
  <c r="Z5" i="29"/>
  <c r="Z5" i="4"/>
  <c r="Z5" i="19"/>
  <c r="C3" i="24" l="1"/>
  <c r="C4" i="24"/>
  <c r="C5" i="24"/>
  <c r="Z8" i="19"/>
  <c r="Z9" i="19"/>
  <c r="Z10" i="19"/>
  <c r="Z11" i="19"/>
  <c r="Z12" i="19"/>
  <c r="Z13" i="19"/>
  <c r="Z14" i="19"/>
  <c r="Z15" i="19"/>
  <c r="Z28" i="19"/>
  <c r="Z29" i="19"/>
  <c r="Z30" i="19"/>
  <c r="Z31" i="19"/>
  <c r="Z32" i="19"/>
  <c r="Z33" i="19"/>
  <c r="Z34" i="19"/>
  <c r="Z35" i="19"/>
  <c r="Z36" i="19"/>
  <c r="Z37" i="19"/>
  <c r="Z38" i="19"/>
  <c r="Z39" i="19"/>
  <c r="Z40" i="19"/>
  <c r="Z41" i="19"/>
  <c r="C15" i="24"/>
  <c r="C6" i="24"/>
  <c r="C7" i="24"/>
  <c r="I7" i="24" s="1"/>
  <c r="C8" i="24"/>
  <c r="C9" i="24"/>
  <c r="I16" i="19" s="1"/>
  <c r="C10" i="24"/>
  <c r="U9" i="4"/>
  <c r="U8" i="15"/>
  <c r="T10" i="19"/>
  <c r="C5" i="16"/>
  <c r="C5" i="30"/>
  <c r="C14" i="24"/>
  <c r="U11" i="19"/>
  <c r="T11" i="19"/>
  <c r="T10" i="15"/>
  <c r="O38" i="9"/>
  <c r="W38" i="9"/>
  <c r="O39" i="9"/>
  <c r="W39" i="9"/>
  <c r="Z36" i="9"/>
  <c r="Z37" i="9"/>
  <c r="Z38" i="9"/>
  <c r="Z39" i="9"/>
  <c r="Z40" i="9"/>
  <c r="Z41" i="9"/>
  <c r="Z42" i="9"/>
  <c r="Z43" i="9"/>
  <c r="Z44" i="9"/>
  <c r="Z45" i="9"/>
  <c r="B17" i="28"/>
  <c r="U5" i="19"/>
  <c r="T5" i="19"/>
  <c r="P19" i="17"/>
  <c r="P19" i="29"/>
  <c r="W34" i="17"/>
  <c r="W33" i="17"/>
  <c r="W32" i="17"/>
  <c r="W31" i="17"/>
  <c r="W30" i="17"/>
  <c r="W29" i="17"/>
  <c r="W28" i="17"/>
  <c r="W27" i="17"/>
  <c r="W26" i="17"/>
  <c r="W25" i="17"/>
  <c r="W24" i="17"/>
  <c r="W16" i="17"/>
  <c r="W15" i="17"/>
  <c r="W14" i="17"/>
  <c r="W13" i="17"/>
  <c r="W12" i="17"/>
  <c r="W11" i="17"/>
  <c r="W10" i="17"/>
  <c r="W9" i="17"/>
  <c r="W8" i="17"/>
  <c r="W34" i="29"/>
  <c r="W33" i="29"/>
  <c r="W32" i="29"/>
  <c r="W31" i="29"/>
  <c r="W30" i="29"/>
  <c r="W29" i="29"/>
  <c r="W28" i="29"/>
  <c r="W27" i="29"/>
  <c r="W26" i="29"/>
  <c r="W25" i="29"/>
  <c r="W24" i="29"/>
  <c r="W16" i="29"/>
  <c r="W15" i="29"/>
  <c r="W14" i="29"/>
  <c r="W13" i="29"/>
  <c r="W12" i="29"/>
  <c r="W11" i="29"/>
  <c r="W10" i="29"/>
  <c r="W9" i="29"/>
  <c r="W8" i="29"/>
  <c r="W36" i="29" s="1"/>
  <c r="C13" i="24"/>
  <c r="W34" i="4"/>
  <c r="W33" i="4"/>
  <c r="W32" i="4"/>
  <c r="W31" i="4"/>
  <c r="W30" i="4"/>
  <c r="W29" i="4"/>
  <c r="W28" i="4"/>
  <c r="W27" i="4"/>
  <c r="W26" i="4"/>
  <c r="W25" i="4"/>
  <c r="W24" i="4"/>
  <c r="W9" i="4"/>
  <c r="W10" i="4"/>
  <c r="W11" i="4"/>
  <c r="W12" i="4"/>
  <c r="W13" i="4"/>
  <c r="W14" i="4"/>
  <c r="W15" i="4"/>
  <c r="W16" i="4"/>
  <c r="W8" i="4"/>
  <c r="P19" i="4"/>
  <c r="C12" i="24"/>
  <c r="Z34" i="30"/>
  <c r="O34" i="30"/>
  <c r="Z33" i="30"/>
  <c r="O33" i="30"/>
  <c r="Z32" i="30"/>
  <c r="O32" i="30"/>
  <c r="Z31" i="30"/>
  <c r="O31" i="30"/>
  <c r="Z30" i="30"/>
  <c r="W30" i="30"/>
  <c r="O30" i="30"/>
  <c r="Z29" i="30"/>
  <c r="W29" i="30"/>
  <c r="O29" i="30"/>
  <c r="Z28" i="30"/>
  <c r="W28" i="30"/>
  <c r="O28" i="30"/>
  <c r="W27" i="30"/>
  <c r="U27" i="30"/>
  <c r="T27" i="30"/>
  <c r="Z27" i="30" s="1"/>
  <c r="O27" i="30"/>
  <c r="W26" i="30"/>
  <c r="U26" i="30"/>
  <c r="T26" i="30"/>
  <c r="Z26" i="30" s="1"/>
  <c r="O26" i="30"/>
  <c r="W25" i="30"/>
  <c r="U25" i="30"/>
  <c r="T25" i="30"/>
  <c r="Z25" i="30" s="1"/>
  <c r="O25" i="30"/>
  <c r="W24" i="30"/>
  <c r="U24" i="30"/>
  <c r="T24" i="30"/>
  <c r="Z24" i="30" s="1"/>
  <c r="O24" i="30"/>
  <c r="R21" i="30"/>
  <c r="S21" i="30" s="1"/>
  <c r="O21" i="30"/>
  <c r="R20" i="30"/>
  <c r="S20" i="30" s="1"/>
  <c r="O20" i="30"/>
  <c r="R19" i="30"/>
  <c r="O19" i="30"/>
  <c r="W14" i="30" s="1"/>
  <c r="U16" i="30"/>
  <c r="W16" i="30" s="1"/>
  <c r="T16" i="30"/>
  <c r="Z16" i="30" s="1"/>
  <c r="O16" i="30"/>
  <c r="U15" i="30"/>
  <c r="T15" i="30"/>
  <c r="Z15" i="30" s="1"/>
  <c r="O15" i="30"/>
  <c r="Z14" i="30"/>
  <c r="U14" i="30"/>
  <c r="T14" i="30"/>
  <c r="O14" i="30"/>
  <c r="U13" i="30"/>
  <c r="T13" i="30"/>
  <c r="Z13" i="30" s="1"/>
  <c r="O13" i="30"/>
  <c r="U12" i="30"/>
  <c r="T12" i="30"/>
  <c r="W12" i="30" s="1"/>
  <c r="O12" i="30"/>
  <c r="U11" i="30"/>
  <c r="T11" i="30"/>
  <c r="W11" i="30" s="1"/>
  <c r="O11" i="30"/>
  <c r="W10" i="30"/>
  <c r="U10" i="30"/>
  <c r="Z10" i="30" s="1"/>
  <c r="T10" i="30"/>
  <c r="O10" i="30"/>
  <c r="U9" i="30"/>
  <c r="W9" i="30" s="1"/>
  <c r="T9" i="30"/>
  <c r="Z9" i="30" s="1"/>
  <c r="O9" i="30"/>
  <c r="U8" i="30"/>
  <c r="W8" i="30" s="1"/>
  <c r="T8" i="30"/>
  <c r="Z8" i="30" s="1"/>
  <c r="O8" i="30"/>
  <c r="O5" i="30"/>
  <c r="Z34" i="29"/>
  <c r="O34" i="29"/>
  <c r="Z33" i="29"/>
  <c r="O33" i="29"/>
  <c r="Z32" i="29"/>
  <c r="O32" i="29"/>
  <c r="Z31" i="29"/>
  <c r="O31" i="29"/>
  <c r="Z30" i="29"/>
  <c r="O30" i="29"/>
  <c r="Z29" i="29"/>
  <c r="O29" i="29"/>
  <c r="Z28" i="29"/>
  <c r="O28" i="29"/>
  <c r="U27" i="29"/>
  <c r="T27" i="29"/>
  <c r="Z27" i="29" s="1"/>
  <c r="O27" i="29"/>
  <c r="U26" i="29"/>
  <c r="T26" i="29"/>
  <c r="Z26" i="29" s="1"/>
  <c r="O26" i="29"/>
  <c r="U25" i="29"/>
  <c r="T25" i="29"/>
  <c r="O25" i="29"/>
  <c r="U24" i="29"/>
  <c r="T24" i="29"/>
  <c r="O24" i="29"/>
  <c r="R21" i="29"/>
  <c r="O21" i="29"/>
  <c r="R20" i="29"/>
  <c r="O20" i="29"/>
  <c r="R19" i="29"/>
  <c r="O19" i="29"/>
  <c r="U16" i="29"/>
  <c r="T16" i="29"/>
  <c r="Z16" i="29" s="1"/>
  <c r="O16" i="29"/>
  <c r="U15" i="29"/>
  <c r="T15" i="29"/>
  <c r="Z15" i="29" s="1"/>
  <c r="O15" i="29"/>
  <c r="Z14" i="29"/>
  <c r="U14" i="29"/>
  <c r="T14" i="29"/>
  <c r="O14" i="29"/>
  <c r="U13" i="29"/>
  <c r="T13" i="29"/>
  <c r="O13" i="29"/>
  <c r="U12" i="29"/>
  <c r="T12" i="29"/>
  <c r="Z12" i="29" s="1"/>
  <c r="O12" i="29"/>
  <c r="U11" i="29"/>
  <c r="T11" i="29"/>
  <c r="Z11" i="29" s="1"/>
  <c r="O11" i="29"/>
  <c r="U10" i="29"/>
  <c r="Z10" i="29" s="1"/>
  <c r="T10" i="29"/>
  <c r="O10" i="29"/>
  <c r="U9" i="29"/>
  <c r="T9" i="29"/>
  <c r="Z9" i="29" s="1"/>
  <c r="O9" i="29"/>
  <c r="U8" i="29"/>
  <c r="T8" i="29"/>
  <c r="Z8" i="29" s="1"/>
  <c r="O8" i="29"/>
  <c r="O5" i="29"/>
  <c r="Q14" i="24" a="1"/>
  <c r="Q13" i="24" a="1"/>
  <c r="Q4" i="24" a="1"/>
  <c r="Q8" i="24" a="1"/>
  <c r="Q5" i="24" a="1"/>
  <c r="Q12" i="24" a="1"/>
  <c r="Q7" i="24" a="1"/>
  <c r="Q15" i="24" a="1"/>
  <c r="Q10" i="24" a="1"/>
  <c r="Q3" i="24" a="1"/>
  <c r="E16" i="19" l="1"/>
  <c r="Q4" i="24"/>
  <c r="Q14" i="24"/>
  <c r="Q10" i="24"/>
  <c r="Q13" i="24"/>
  <c r="Q8" i="24"/>
  <c r="Q12" i="24"/>
  <c r="Q7" i="24"/>
  <c r="Q5" i="24"/>
  <c r="Q15" i="24"/>
  <c r="Q3" i="24"/>
  <c r="D4" i="24"/>
  <c r="E16" i="9"/>
  <c r="W36" i="17"/>
  <c r="E7" i="24"/>
  <c r="W36" i="4"/>
  <c r="H3" i="24" s="1"/>
  <c r="D5" i="24"/>
  <c r="F4" i="24" s="1"/>
  <c r="F3" i="24" s="1"/>
  <c r="H5" i="24"/>
  <c r="J5" i="24" s="1"/>
  <c r="D16" i="19"/>
  <c r="J16" i="9"/>
  <c r="I16" i="9"/>
  <c r="H4" i="24"/>
  <c r="L16" i="19"/>
  <c r="B16" i="9"/>
  <c r="C16" i="9"/>
  <c r="D16" i="9"/>
  <c r="V16" i="9"/>
  <c r="L16" i="9"/>
  <c r="J16" i="19"/>
  <c r="V16" i="19"/>
  <c r="B16" i="19"/>
  <c r="C16" i="19"/>
  <c r="S19" i="29"/>
  <c r="L4" i="24" s="1"/>
  <c r="S19" i="30"/>
  <c r="L7" i="24" s="1"/>
  <c r="S21" i="29"/>
  <c r="D3" i="24"/>
  <c r="W31" i="30"/>
  <c r="Z12" i="30"/>
  <c r="S20" i="29"/>
  <c r="W13" i="30"/>
  <c r="W36" i="30" s="1"/>
  <c r="W15" i="30"/>
  <c r="Z11" i="30"/>
  <c r="W34" i="30"/>
  <c r="W32" i="30"/>
  <c r="W33" i="30"/>
  <c r="P19" i="30"/>
  <c r="Z24" i="29"/>
  <c r="Z25" i="29"/>
  <c r="Z13" i="29"/>
  <c r="J3" i="24" l="1"/>
  <c r="J4" i="24"/>
  <c r="O16" i="9"/>
  <c r="O16" i="19"/>
  <c r="O17" i="24" l="1"/>
  <c r="D15" i="25"/>
  <c r="E15" i="25" s="1"/>
  <c r="F15" i="25" s="1"/>
  <c r="G15" i="25" s="1"/>
  <c r="H15" i="25" s="1"/>
  <c r="I15" i="25" s="1"/>
  <c r="J15" i="25" s="1"/>
  <c r="K15" i="25" s="1"/>
  <c r="L15" i="25" s="1"/>
  <c r="M15" i="25" s="1"/>
  <c r="N15" i="25" s="1"/>
  <c r="F3" i="25"/>
  <c r="G3" i="25" s="1"/>
  <c r="H3" i="25" s="1"/>
  <c r="I3" i="25" s="1"/>
  <c r="J3" i="25" s="1"/>
  <c r="K3" i="25" s="1"/>
  <c r="L3" i="25" s="1"/>
  <c r="M3" i="25" s="1"/>
  <c r="N3" i="25" s="1"/>
  <c r="E3" i="25"/>
  <c r="D3" i="25"/>
  <c r="C45" i="7"/>
  <c r="C39" i="7"/>
  <c r="I38" i="7"/>
  <c r="F37" i="7"/>
  <c r="G36" i="7" s="1"/>
  <c r="E37" i="7"/>
  <c r="G35" i="7" s="1"/>
  <c r="D37" i="7"/>
  <c r="G34" i="7" s="1"/>
  <c r="H33" i="7"/>
  <c r="I33" i="7" s="1"/>
  <c r="G33" i="7"/>
  <c r="G38" i="7" s="1"/>
  <c r="F33" i="7"/>
  <c r="F38" i="7" s="1"/>
  <c r="E33" i="7"/>
  <c r="E38" i="7" s="1"/>
  <c r="D33" i="7"/>
  <c r="D36" i="7" s="1"/>
  <c r="F34" i="7" s="1"/>
  <c r="C28" i="7"/>
  <c r="F27" i="7"/>
  <c r="E27" i="7"/>
  <c r="D27" i="7"/>
  <c r="H26" i="7"/>
  <c r="F28" i="7" s="1"/>
  <c r="C26" i="7"/>
  <c r="H25" i="7"/>
  <c r="E28" i="7" s="1"/>
  <c r="D25" i="7"/>
  <c r="H24" i="7"/>
  <c r="D28" i="7" s="1"/>
  <c r="E24" i="7"/>
  <c r="C24" i="7"/>
  <c r="E23" i="7"/>
  <c r="G18" i="7"/>
  <c r="F17" i="7"/>
  <c r="F18" i="7" s="1"/>
  <c r="E17" i="7"/>
  <c r="E18" i="7" s="1"/>
  <c r="D17" i="7"/>
  <c r="D18" i="7" s="1"/>
  <c r="C17" i="7"/>
  <c r="C18" i="7" s="1"/>
  <c r="H16" i="7"/>
  <c r="H15" i="7"/>
  <c r="D15" i="7"/>
  <c r="H14" i="7"/>
  <c r="H13" i="7"/>
  <c r="F13" i="7"/>
  <c r="C16" i="7" s="1"/>
  <c r="E13" i="7"/>
  <c r="C15" i="7" s="1"/>
  <c r="E8" i="7"/>
  <c r="G7" i="7"/>
  <c r="E7" i="7"/>
  <c r="C7" i="7"/>
  <c r="F6" i="7"/>
  <c r="D6" i="7"/>
  <c r="C6" i="7"/>
  <c r="G5" i="7"/>
  <c r="E5" i="7"/>
  <c r="C5" i="7"/>
  <c r="E4" i="7"/>
  <c r="E26" i="7" l="1"/>
  <c r="F25" i="7" s="1"/>
  <c r="E36" i="7"/>
  <c r="F35" i="7" s="1"/>
  <c r="E16" i="7"/>
  <c r="D16" i="7"/>
  <c r="H35" i="7"/>
  <c r="I35" i="7" s="1"/>
  <c r="E39" i="7"/>
  <c r="H36" i="7"/>
  <c r="I36" i="7" s="1"/>
  <c r="F39" i="7"/>
  <c r="G39" i="7"/>
  <c r="H37" i="7"/>
  <c r="I37" i="7" s="1"/>
  <c r="D38" i="7"/>
  <c r="D35" i="7"/>
  <c r="E34" i="7" s="1"/>
  <c r="D26" i="7"/>
  <c r="F24" i="7" s="1"/>
  <c r="D39" i="7" l="1"/>
  <c r="H34" i="7"/>
  <c r="I34" i="7" s="1"/>
  <c r="C5" i="9" l="1"/>
  <c r="U5" i="9"/>
  <c r="T5" i="9"/>
  <c r="O5" i="9"/>
  <c r="Z34" i="23" l="1"/>
  <c r="Z33" i="23"/>
  <c r="Z32" i="23"/>
  <c r="Z31" i="23"/>
  <c r="Z30" i="23"/>
  <c r="Z29" i="23"/>
  <c r="Z28" i="23"/>
  <c r="Z27" i="23"/>
  <c r="Z26" i="23"/>
  <c r="Z25" i="23"/>
  <c r="Z24" i="23"/>
  <c r="Z16" i="23"/>
  <c r="Z15" i="23"/>
  <c r="Z14" i="23"/>
  <c r="Z13" i="23"/>
  <c r="Z12" i="23"/>
  <c r="Z11" i="23"/>
  <c r="Z10" i="23"/>
  <c r="Z9" i="23"/>
  <c r="Z8" i="23"/>
  <c r="Z34" i="22"/>
  <c r="Z33" i="22"/>
  <c r="Z32" i="22"/>
  <c r="Z31" i="22"/>
  <c r="Z30" i="22"/>
  <c r="Z29" i="22"/>
  <c r="Z28" i="22"/>
  <c r="Z27" i="22"/>
  <c r="Z26" i="22"/>
  <c r="Z25" i="22"/>
  <c r="Z24" i="22"/>
  <c r="Z16" i="22"/>
  <c r="Z15" i="22"/>
  <c r="Z14" i="22"/>
  <c r="Z13" i="22"/>
  <c r="Z12" i="22"/>
  <c r="Z11" i="22"/>
  <c r="Z10" i="22"/>
  <c r="Z9" i="22"/>
  <c r="Z8" i="22"/>
  <c r="Z34" i="21"/>
  <c r="Z33" i="21"/>
  <c r="Z32" i="21"/>
  <c r="Z31" i="21"/>
  <c r="Z30" i="21"/>
  <c r="Z29" i="21"/>
  <c r="Z28" i="21"/>
  <c r="Z27" i="21"/>
  <c r="Z26" i="21"/>
  <c r="Z25" i="21"/>
  <c r="Z24" i="21"/>
  <c r="Z16" i="21"/>
  <c r="Z15" i="21"/>
  <c r="Z14" i="21"/>
  <c r="Z13" i="21"/>
  <c r="Z12" i="21"/>
  <c r="Z11" i="21"/>
  <c r="Z10" i="21"/>
  <c r="Z9" i="21"/>
  <c r="Z8" i="21"/>
  <c r="Z34" i="20"/>
  <c r="Z33" i="20"/>
  <c r="Z32" i="20"/>
  <c r="Z31" i="20"/>
  <c r="Z30" i="20"/>
  <c r="Z29" i="20"/>
  <c r="Z28" i="20"/>
  <c r="Z27" i="20"/>
  <c r="Z26" i="20"/>
  <c r="Z25" i="20"/>
  <c r="Z24" i="20"/>
  <c r="Z16" i="20"/>
  <c r="Z15" i="20"/>
  <c r="Z14" i="20"/>
  <c r="Z13" i="20"/>
  <c r="Z12" i="20"/>
  <c r="Z11" i="20"/>
  <c r="Z10" i="20"/>
  <c r="Z9" i="20"/>
  <c r="Z8" i="20"/>
  <c r="Z45" i="19"/>
  <c r="Z44" i="19"/>
  <c r="Z43" i="19"/>
  <c r="Z42" i="19"/>
  <c r="Z34" i="18"/>
  <c r="Z33" i="18"/>
  <c r="Z32" i="18"/>
  <c r="Z31" i="18"/>
  <c r="Z30" i="18"/>
  <c r="Z29" i="18"/>
  <c r="Z28" i="18"/>
  <c r="Z27" i="18"/>
  <c r="Z26" i="18"/>
  <c r="Z25" i="18"/>
  <c r="Z24" i="18"/>
  <c r="Z16" i="18"/>
  <c r="Z15" i="18"/>
  <c r="Z14" i="18"/>
  <c r="Z13" i="18"/>
  <c r="Z12" i="18"/>
  <c r="Z11" i="18"/>
  <c r="Z10" i="18"/>
  <c r="Z9" i="18"/>
  <c r="Z8" i="18"/>
  <c r="Z35" i="9"/>
  <c r="Z34" i="9"/>
  <c r="Z33" i="9"/>
  <c r="Z34" i="17"/>
  <c r="Z33" i="17"/>
  <c r="Z32" i="17"/>
  <c r="Z31" i="17"/>
  <c r="Z30" i="17"/>
  <c r="Z29" i="17"/>
  <c r="Z28" i="17"/>
  <c r="Z27" i="17"/>
  <c r="Z26" i="17"/>
  <c r="Z25" i="17"/>
  <c r="Z24" i="17"/>
  <c r="Z16" i="17"/>
  <c r="Z15" i="17"/>
  <c r="Z14" i="17"/>
  <c r="Z13" i="17"/>
  <c r="Z12" i="17"/>
  <c r="Z11" i="17"/>
  <c r="Z10" i="17"/>
  <c r="Z9" i="17"/>
  <c r="Z8" i="17"/>
  <c r="Z34" i="16"/>
  <c r="Z33" i="16"/>
  <c r="Z32" i="16"/>
  <c r="Z31" i="16"/>
  <c r="Z30" i="16"/>
  <c r="Z29" i="16"/>
  <c r="Z34" i="4"/>
  <c r="Z33" i="4"/>
  <c r="Z32" i="4"/>
  <c r="Z31" i="4"/>
  <c r="Z30" i="4"/>
  <c r="Z29" i="4"/>
  <c r="Z28" i="4"/>
  <c r="Z27" i="4"/>
  <c r="Z26" i="4"/>
  <c r="Z25" i="4"/>
  <c r="Z24" i="4"/>
  <c r="Z16" i="4"/>
  <c r="Z15" i="4"/>
  <c r="Z14" i="4"/>
  <c r="Z13" i="4"/>
  <c r="Z12" i="4"/>
  <c r="Z11" i="4"/>
  <c r="Z10" i="4"/>
  <c r="Z9" i="4"/>
  <c r="Z8" i="4"/>
  <c r="Z34" i="15"/>
  <c r="Z33" i="15"/>
  <c r="Z32" i="15"/>
  <c r="Z31" i="15"/>
  <c r="Z30" i="15"/>
  <c r="Z29" i="15"/>
  <c r="Z28" i="15"/>
  <c r="Z27" i="15"/>
  <c r="Z26" i="15"/>
  <c r="Z25" i="15"/>
  <c r="Z24" i="15"/>
  <c r="Z9" i="15"/>
  <c r="Z10" i="15"/>
  <c r="Z11" i="15"/>
  <c r="Z12" i="15"/>
  <c r="Z13" i="15"/>
  <c r="Z14" i="15"/>
  <c r="Z15" i="15"/>
  <c r="Z16" i="15"/>
  <c r="Z8" i="15"/>
  <c r="O42" i="19"/>
  <c r="O43" i="19"/>
  <c r="O44" i="19"/>
  <c r="O42" i="9"/>
  <c r="O43" i="9"/>
  <c r="O44" i="9"/>
  <c r="O31" i="17"/>
  <c r="O32" i="17"/>
  <c r="O33" i="17"/>
  <c r="O34" i="17"/>
  <c r="O31" i="16"/>
  <c r="O32" i="16"/>
  <c r="O33" i="16"/>
  <c r="O34" i="16"/>
  <c r="O31" i="4"/>
  <c r="O32" i="4"/>
  <c r="O33" i="4"/>
  <c r="O34" i="4"/>
  <c r="O31" i="15"/>
  <c r="O32" i="15"/>
  <c r="O33" i="15"/>
  <c r="O31" i="18"/>
  <c r="O32" i="18"/>
  <c r="O33" i="18"/>
  <c r="R19" i="17"/>
  <c r="O19" i="17"/>
  <c r="Q6" i="24" a="1"/>
  <c r="Q6" i="24" l="1"/>
  <c r="W27" i="15"/>
  <c r="O30" i="16" l="1"/>
  <c r="O29" i="16"/>
  <c r="O28" i="16"/>
  <c r="O27" i="16"/>
  <c r="O26" i="16"/>
  <c r="O25" i="16"/>
  <c r="O24" i="16"/>
  <c r="O21" i="16"/>
  <c r="O20" i="16"/>
  <c r="O19" i="16"/>
  <c r="O16" i="16"/>
  <c r="O15" i="16"/>
  <c r="O14" i="16"/>
  <c r="O13" i="16"/>
  <c r="O12" i="16"/>
  <c r="O11" i="16"/>
  <c r="O10" i="16"/>
  <c r="O9" i="16"/>
  <c r="O8" i="16"/>
  <c r="O5" i="16"/>
  <c r="O45" i="9"/>
  <c r="O41" i="9"/>
  <c r="O40" i="9"/>
  <c r="O37" i="9"/>
  <c r="O36" i="9"/>
  <c r="O35" i="9"/>
  <c r="O34" i="9"/>
  <c r="O33" i="9"/>
  <c r="O32" i="9"/>
  <c r="O31" i="9"/>
  <c r="O30" i="9"/>
  <c r="O29" i="9"/>
  <c r="O28" i="9"/>
  <c r="O25" i="9"/>
  <c r="O24" i="9"/>
  <c r="O23" i="9"/>
  <c r="O22" i="9"/>
  <c r="O21" i="9"/>
  <c r="O20" i="9"/>
  <c r="O19" i="9"/>
  <c r="O15" i="9"/>
  <c r="O14" i="9"/>
  <c r="O13" i="9"/>
  <c r="O12" i="9"/>
  <c r="O11" i="9"/>
  <c r="O10" i="9"/>
  <c r="O9" i="9"/>
  <c r="O8" i="9"/>
  <c r="O45" i="19"/>
  <c r="O32" i="19"/>
  <c r="O31" i="19"/>
  <c r="O30" i="19"/>
  <c r="O29" i="19"/>
  <c r="O28" i="19"/>
  <c r="O25" i="19"/>
  <c r="O24" i="19"/>
  <c r="O23" i="19"/>
  <c r="O22" i="19"/>
  <c r="O21" i="19"/>
  <c r="O20" i="19"/>
  <c r="W5" i="19" s="1"/>
  <c r="O19" i="19"/>
  <c r="O15" i="19"/>
  <c r="O14" i="19"/>
  <c r="O13" i="19"/>
  <c r="O12" i="19"/>
  <c r="O11" i="19"/>
  <c r="O10" i="19"/>
  <c r="O9" i="19"/>
  <c r="O8" i="19"/>
  <c r="O5" i="19"/>
  <c r="O34" i="23"/>
  <c r="O33" i="23"/>
  <c r="O32" i="23"/>
  <c r="O31" i="23"/>
  <c r="O30" i="23"/>
  <c r="O29" i="23"/>
  <c r="O28" i="23"/>
  <c r="O27" i="23"/>
  <c r="O26" i="23"/>
  <c r="O25" i="23"/>
  <c r="O24" i="23"/>
  <c r="O21" i="23"/>
  <c r="O20" i="23"/>
  <c r="O19" i="23"/>
  <c r="O16" i="23"/>
  <c r="O15" i="23"/>
  <c r="O14" i="23"/>
  <c r="O13" i="23"/>
  <c r="O12" i="23"/>
  <c r="O11" i="23"/>
  <c r="O10" i="23"/>
  <c r="O9" i="23"/>
  <c r="O8" i="23"/>
  <c r="O5" i="23"/>
  <c r="O34" i="22"/>
  <c r="O33" i="22"/>
  <c r="O32" i="22"/>
  <c r="O31" i="22"/>
  <c r="O30" i="22"/>
  <c r="O29" i="22"/>
  <c r="O28" i="22"/>
  <c r="O27" i="22"/>
  <c r="O26" i="22"/>
  <c r="O25" i="22"/>
  <c r="O24" i="22"/>
  <c r="O21" i="22"/>
  <c r="O20" i="22"/>
  <c r="O19" i="22"/>
  <c r="O16" i="22"/>
  <c r="O15" i="22"/>
  <c r="O14" i="22"/>
  <c r="O13" i="22"/>
  <c r="O12" i="22"/>
  <c r="O11" i="22"/>
  <c r="O10" i="22"/>
  <c r="O9" i="22"/>
  <c r="O8" i="22"/>
  <c r="O5" i="22"/>
  <c r="O34" i="21"/>
  <c r="O33" i="21"/>
  <c r="O32" i="21"/>
  <c r="O31" i="21"/>
  <c r="O30" i="21"/>
  <c r="O29" i="21"/>
  <c r="O28" i="21"/>
  <c r="O27" i="21"/>
  <c r="O26" i="21"/>
  <c r="O25" i="21"/>
  <c r="O24" i="21"/>
  <c r="O21" i="21"/>
  <c r="O20" i="21"/>
  <c r="O19" i="21"/>
  <c r="O16" i="21"/>
  <c r="O15" i="21"/>
  <c r="O14" i="21"/>
  <c r="O13" i="21"/>
  <c r="O12" i="21"/>
  <c r="O11" i="21"/>
  <c r="O10" i="21"/>
  <c r="O9" i="21"/>
  <c r="O8" i="21"/>
  <c r="O5" i="21"/>
  <c r="O34" i="20"/>
  <c r="O33" i="20"/>
  <c r="O32" i="20"/>
  <c r="O31" i="20"/>
  <c r="O30" i="20"/>
  <c r="O29" i="20"/>
  <c r="O28" i="20"/>
  <c r="O27" i="20"/>
  <c r="O26" i="20"/>
  <c r="O25" i="20"/>
  <c r="O24" i="20"/>
  <c r="O21" i="20"/>
  <c r="O20" i="20"/>
  <c r="O19" i="20"/>
  <c r="P19" i="20" s="1"/>
  <c r="O16" i="20"/>
  <c r="O15" i="20"/>
  <c r="O14" i="20"/>
  <c r="O13" i="20"/>
  <c r="O12" i="20"/>
  <c r="O11" i="20"/>
  <c r="O10" i="20"/>
  <c r="O9" i="20"/>
  <c r="O8" i="20"/>
  <c r="O5" i="20"/>
  <c r="O34" i="18"/>
  <c r="O30" i="18"/>
  <c r="O29" i="18"/>
  <c r="O28" i="18"/>
  <c r="O27" i="18"/>
  <c r="O26" i="18"/>
  <c r="O25" i="18"/>
  <c r="O24" i="18"/>
  <c r="O21" i="18"/>
  <c r="O20" i="18"/>
  <c r="O19" i="18"/>
  <c r="O16" i="18"/>
  <c r="O15" i="18"/>
  <c r="O14" i="18"/>
  <c r="O13" i="18"/>
  <c r="O12" i="18"/>
  <c r="O11" i="18"/>
  <c r="O10" i="18"/>
  <c r="O9" i="18"/>
  <c r="O8" i="18"/>
  <c r="O5" i="18"/>
  <c r="O30" i="17"/>
  <c r="O29" i="17"/>
  <c r="O28" i="17"/>
  <c r="O27" i="17"/>
  <c r="O26" i="17"/>
  <c r="O25" i="17"/>
  <c r="O24" i="17"/>
  <c r="O21" i="17"/>
  <c r="O20" i="17"/>
  <c r="O16" i="17"/>
  <c r="O15" i="17"/>
  <c r="O14" i="17"/>
  <c r="O13" i="17"/>
  <c r="O12" i="17"/>
  <c r="O11" i="17"/>
  <c r="O10" i="17"/>
  <c r="O9" i="17"/>
  <c r="O8" i="17"/>
  <c r="O5" i="17"/>
  <c r="O30" i="4"/>
  <c r="O29" i="4"/>
  <c r="O28" i="4"/>
  <c r="O27" i="4"/>
  <c r="O26" i="4"/>
  <c r="O25" i="4"/>
  <c r="O24" i="4"/>
  <c r="O21" i="4"/>
  <c r="O20" i="4"/>
  <c r="O19" i="4"/>
  <c r="O16" i="4"/>
  <c r="O15" i="4"/>
  <c r="O14" i="4"/>
  <c r="O13" i="4"/>
  <c r="O12" i="4"/>
  <c r="O11" i="4"/>
  <c r="O10" i="4"/>
  <c r="O9" i="4"/>
  <c r="O8" i="4"/>
  <c r="O5" i="4"/>
  <c r="R24" i="9"/>
  <c r="R21" i="23"/>
  <c r="R20" i="23"/>
  <c r="R19" i="23"/>
  <c r="R21" i="22"/>
  <c r="R20" i="22"/>
  <c r="R19" i="22"/>
  <c r="R21" i="21"/>
  <c r="R20" i="21"/>
  <c r="R19" i="21"/>
  <c r="R21" i="20"/>
  <c r="R20" i="20"/>
  <c r="R19" i="20"/>
  <c r="R25" i="19"/>
  <c r="R24" i="19"/>
  <c r="R23" i="19"/>
  <c r="R22" i="19"/>
  <c r="R21" i="19"/>
  <c r="R20" i="19"/>
  <c r="R19" i="19"/>
  <c r="R25" i="9"/>
  <c r="R23" i="9"/>
  <c r="R22" i="9"/>
  <c r="R21" i="9"/>
  <c r="R20" i="9"/>
  <c r="R19" i="9"/>
  <c r="R21" i="18"/>
  <c r="R20" i="18"/>
  <c r="R19" i="18"/>
  <c r="R21" i="17"/>
  <c r="R20" i="17"/>
  <c r="C5" i="23"/>
  <c r="C5" i="22"/>
  <c r="C5" i="21"/>
  <c r="C5" i="20"/>
  <c r="C5" i="19"/>
  <c r="C5" i="18"/>
  <c r="R21" i="16"/>
  <c r="R20" i="16"/>
  <c r="R19" i="16"/>
  <c r="T8" i="23"/>
  <c r="U8" i="23"/>
  <c r="T9" i="23"/>
  <c r="U9" i="23"/>
  <c r="T10" i="23"/>
  <c r="U10" i="23"/>
  <c r="T11" i="23"/>
  <c r="U11" i="23"/>
  <c r="T12" i="23"/>
  <c r="U12" i="23"/>
  <c r="T13" i="23"/>
  <c r="U13" i="23"/>
  <c r="T14" i="23"/>
  <c r="U14" i="23"/>
  <c r="T15" i="23"/>
  <c r="U15" i="23"/>
  <c r="T16" i="23"/>
  <c r="U16" i="23"/>
  <c r="T24" i="23"/>
  <c r="U24" i="23"/>
  <c r="T25" i="23"/>
  <c r="U25" i="23"/>
  <c r="T26" i="23"/>
  <c r="U26" i="23"/>
  <c r="T27" i="23"/>
  <c r="U27" i="23"/>
  <c r="W35" i="19" l="1"/>
  <c r="W11" i="19"/>
  <c r="P19" i="19"/>
  <c r="W43" i="19"/>
  <c r="W42" i="19"/>
  <c r="W44" i="19"/>
  <c r="W5" i="9"/>
  <c r="W42" i="9"/>
  <c r="W43" i="9"/>
  <c r="W44" i="9"/>
  <c r="W29" i="16"/>
  <c r="W33" i="16"/>
  <c r="W32" i="16"/>
  <c r="W31" i="16"/>
  <c r="S19" i="18"/>
  <c r="P19" i="22"/>
  <c r="S20" i="21"/>
  <c r="W30" i="18"/>
  <c r="W33" i="18"/>
  <c r="W32" i="18"/>
  <c r="W31" i="18"/>
  <c r="S21" i="17"/>
  <c r="S20" i="18"/>
  <c r="S20" i="17"/>
  <c r="S19" i="17"/>
  <c r="L5" i="24" s="1"/>
  <c r="M5" i="24" s="1"/>
  <c r="N5" i="24" s="1"/>
  <c r="S20" i="22"/>
  <c r="S19" i="20"/>
  <c r="S19" i="23"/>
  <c r="S21" i="20"/>
  <c r="S21" i="22"/>
  <c r="S20" i="23"/>
  <c r="S21" i="23"/>
  <c r="W9" i="23"/>
  <c r="S19" i="21"/>
  <c r="S21" i="21"/>
  <c r="P19" i="21"/>
  <c r="P19" i="18"/>
  <c r="S21" i="18"/>
  <c r="W36" i="9"/>
  <c r="W37" i="9"/>
  <c r="W40" i="9"/>
  <c r="W41" i="9"/>
  <c r="W33" i="9"/>
  <c r="W34" i="9"/>
  <c r="W35" i="9"/>
  <c r="W30" i="16"/>
  <c r="W30" i="23"/>
  <c r="W13" i="23"/>
  <c r="P19" i="23"/>
  <c r="W14" i="23"/>
  <c r="S22" i="9"/>
  <c r="S22" i="19"/>
  <c r="S23" i="19"/>
  <c r="S20" i="19"/>
  <c r="S21" i="19"/>
  <c r="S25" i="19"/>
  <c r="P19" i="16"/>
  <c r="W26" i="23"/>
  <c r="W11" i="23"/>
  <c r="W16" i="23"/>
  <c r="W8" i="23"/>
  <c r="W34" i="23"/>
  <c r="W29" i="23"/>
  <c r="W25" i="23"/>
  <c r="W10" i="23"/>
  <c r="W33" i="23"/>
  <c r="W28" i="23"/>
  <c r="W15" i="23"/>
  <c r="W32" i="23"/>
  <c r="W27" i="23"/>
  <c r="W12" i="23"/>
  <c r="W31" i="23"/>
  <c r="W24" i="23"/>
  <c r="S19" i="22"/>
  <c r="S20" i="20"/>
  <c r="S24" i="19"/>
  <c r="S19" i="19"/>
  <c r="S25" i="9"/>
  <c r="S21" i="9"/>
  <c r="S19" i="9"/>
  <c r="S24" i="9"/>
  <c r="S20" i="9"/>
  <c r="S23" i="9"/>
  <c r="S19" i="16"/>
  <c r="S21" i="16"/>
  <c r="S20" i="16"/>
  <c r="M4" i="24" l="1"/>
  <c r="N4" i="24" s="1"/>
  <c r="W36" i="23"/>
  <c r="R19" i="4" l="1"/>
  <c r="R21" i="4"/>
  <c r="R20" i="4"/>
  <c r="R20" i="15"/>
  <c r="R21" i="15"/>
  <c r="O21" i="15"/>
  <c r="O24" i="15"/>
  <c r="O20" i="15"/>
  <c r="R19" i="15"/>
  <c r="S19" i="4" l="1"/>
  <c r="S20" i="4"/>
  <c r="S21" i="4"/>
  <c r="S21" i="15"/>
  <c r="S20" i="15"/>
  <c r="S19" i="15"/>
  <c r="L6" i="24" s="1"/>
  <c r="L3" i="24" l="1"/>
  <c r="M3" i="24" s="1"/>
  <c r="N3" i="24" s="1"/>
  <c r="U27" i="22"/>
  <c r="T27" i="22"/>
  <c r="U26" i="22"/>
  <c r="T26" i="22"/>
  <c r="U25" i="22"/>
  <c r="T25" i="22"/>
  <c r="U24" i="22"/>
  <c r="T24" i="22"/>
  <c r="U27" i="21"/>
  <c r="T27" i="21"/>
  <c r="U26" i="21"/>
  <c r="T26" i="21"/>
  <c r="U25" i="21"/>
  <c r="T25" i="21"/>
  <c r="U24" i="21"/>
  <c r="T24" i="21"/>
  <c r="U27" i="20"/>
  <c r="T27" i="20"/>
  <c r="U26" i="20"/>
  <c r="T26" i="20"/>
  <c r="U25" i="20"/>
  <c r="T25" i="20"/>
  <c r="U24" i="20"/>
  <c r="T24" i="20"/>
  <c r="U32" i="19"/>
  <c r="T32" i="19"/>
  <c r="U31" i="19"/>
  <c r="T31" i="19"/>
  <c r="U30" i="19"/>
  <c r="T30" i="19"/>
  <c r="U29" i="19"/>
  <c r="T29" i="19"/>
  <c r="U28" i="19"/>
  <c r="T28" i="19"/>
  <c r="U27" i="18"/>
  <c r="T27" i="18"/>
  <c r="U26" i="18"/>
  <c r="T26" i="18"/>
  <c r="U25" i="18"/>
  <c r="T25" i="18"/>
  <c r="U24" i="18"/>
  <c r="T24" i="18"/>
  <c r="U27" i="17"/>
  <c r="T27" i="17"/>
  <c r="U26" i="17"/>
  <c r="T26" i="17"/>
  <c r="U25" i="17"/>
  <c r="T25" i="17"/>
  <c r="U24" i="17"/>
  <c r="T24" i="17"/>
  <c r="U27" i="16"/>
  <c r="T27" i="16"/>
  <c r="Z27" i="16" s="1"/>
  <c r="U26" i="16"/>
  <c r="T26" i="16"/>
  <c r="Z26" i="16" s="1"/>
  <c r="U25" i="16"/>
  <c r="T25" i="16"/>
  <c r="Z25" i="16" s="1"/>
  <c r="U24" i="16"/>
  <c r="T24" i="16"/>
  <c r="U27" i="4"/>
  <c r="T27" i="4"/>
  <c r="U26" i="4"/>
  <c r="T26" i="4"/>
  <c r="U25" i="4"/>
  <c r="T25" i="4"/>
  <c r="U24" i="4"/>
  <c r="T24" i="4"/>
  <c r="U27" i="15"/>
  <c r="T27" i="15"/>
  <c r="W26" i="15"/>
  <c r="U26" i="15"/>
  <c r="T26" i="15"/>
  <c r="W25" i="15"/>
  <c r="U25" i="15"/>
  <c r="T25" i="15"/>
  <c r="W24" i="15"/>
  <c r="U24" i="15"/>
  <c r="T24" i="15"/>
  <c r="O34" i="15"/>
  <c r="O30" i="15"/>
  <c r="O29" i="15"/>
  <c r="O28" i="15"/>
  <c r="O27" i="15"/>
  <c r="O26" i="15"/>
  <c r="O25" i="15"/>
  <c r="O19" i="15"/>
  <c r="W8" i="15" s="1"/>
  <c r="O8" i="15"/>
  <c r="O9" i="15"/>
  <c r="O10" i="15"/>
  <c r="O11" i="15"/>
  <c r="O12" i="15"/>
  <c r="O13" i="15"/>
  <c r="O14" i="15"/>
  <c r="O15" i="15"/>
  <c r="O16" i="15"/>
  <c r="O5" i="15"/>
  <c r="U32" i="9"/>
  <c r="T32" i="9"/>
  <c r="U31" i="9"/>
  <c r="T31" i="9"/>
  <c r="U30" i="9"/>
  <c r="T30" i="9"/>
  <c r="U29" i="9"/>
  <c r="T29" i="9"/>
  <c r="U28" i="9"/>
  <c r="T28" i="9"/>
  <c r="T16" i="19" l="1"/>
  <c r="Z16" i="19" s="1"/>
  <c r="T16" i="9"/>
  <c r="W32" i="15"/>
  <c r="W33" i="15"/>
  <c r="W31" i="15"/>
  <c r="Z29" i="9"/>
  <c r="Z31" i="9"/>
  <c r="Z28" i="9"/>
  <c r="Z30" i="9"/>
  <c r="Z32" i="9"/>
  <c r="Z28" i="16"/>
  <c r="Z24" i="16"/>
  <c r="P19" i="15"/>
  <c r="E6" i="24" s="1"/>
  <c r="W27" i="21"/>
  <c r="W24" i="18"/>
  <c r="U16" i="22"/>
  <c r="T16" i="22"/>
  <c r="U15" i="22"/>
  <c r="T15" i="22"/>
  <c r="U14" i="22"/>
  <c r="T14" i="22"/>
  <c r="U13" i="22"/>
  <c r="T13" i="22"/>
  <c r="U12" i="22"/>
  <c r="T12" i="22"/>
  <c r="U11" i="22"/>
  <c r="T11" i="22"/>
  <c r="U10" i="22"/>
  <c r="T10" i="22"/>
  <c r="U9" i="22"/>
  <c r="T9" i="22"/>
  <c r="U8" i="22"/>
  <c r="T8" i="22"/>
  <c r="U16" i="21"/>
  <c r="T16" i="21"/>
  <c r="U15" i="21"/>
  <c r="T15" i="21"/>
  <c r="U14" i="21"/>
  <c r="T14" i="21"/>
  <c r="U13" i="21"/>
  <c r="T13" i="21"/>
  <c r="U12" i="21"/>
  <c r="T12" i="21"/>
  <c r="U11" i="21"/>
  <c r="T11" i="21"/>
  <c r="U10" i="21"/>
  <c r="T10" i="21"/>
  <c r="U9" i="21"/>
  <c r="T9" i="21"/>
  <c r="U8" i="21"/>
  <c r="T8" i="21"/>
  <c r="U16" i="20"/>
  <c r="T16" i="20"/>
  <c r="U15" i="20"/>
  <c r="T15" i="20"/>
  <c r="U14" i="20"/>
  <c r="T14" i="20"/>
  <c r="U13" i="20"/>
  <c r="T13" i="20"/>
  <c r="U12" i="20"/>
  <c r="T12" i="20"/>
  <c r="U11" i="20"/>
  <c r="T11" i="20"/>
  <c r="U10" i="20"/>
  <c r="T10" i="20"/>
  <c r="U9" i="20"/>
  <c r="T9" i="20"/>
  <c r="U8" i="20"/>
  <c r="T8" i="20"/>
  <c r="U15" i="19"/>
  <c r="T15" i="19"/>
  <c r="U14" i="19"/>
  <c r="T14" i="19"/>
  <c r="U13" i="19"/>
  <c r="T13" i="19"/>
  <c r="U12" i="19"/>
  <c r="T12" i="19"/>
  <c r="U10" i="19"/>
  <c r="U9" i="19"/>
  <c r="T9" i="19"/>
  <c r="U8" i="19"/>
  <c r="T8" i="19"/>
  <c r="U16" i="18"/>
  <c r="T16" i="18"/>
  <c r="U15" i="18"/>
  <c r="T15" i="18"/>
  <c r="U14" i="18"/>
  <c r="T14" i="18"/>
  <c r="U13" i="18"/>
  <c r="T13" i="18"/>
  <c r="U12" i="18"/>
  <c r="T12" i="18"/>
  <c r="U11" i="18"/>
  <c r="T11" i="18"/>
  <c r="U10" i="18"/>
  <c r="T10" i="18"/>
  <c r="U9" i="18"/>
  <c r="T9" i="18"/>
  <c r="U8" i="18"/>
  <c r="T8" i="18"/>
  <c r="U15" i="9"/>
  <c r="T15" i="9"/>
  <c r="U14" i="9"/>
  <c r="T14" i="9"/>
  <c r="U13" i="9"/>
  <c r="T13" i="9"/>
  <c r="U12" i="9"/>
  <c r="T12" i="9"/>
  <c r="Z12" i="9" s="1"/>
  <c r="U11" i="9"/>
  <c r="T11" i="9"/>
  <c r="Z11" i="9" s="1"/>
  <c r="U10" i="9"/>
  <c r="T10" i="9"/>
  <c r="U9" i="9"/>
  <c r="T9" i="9"/>
  <c r="U8" i="9"/>
  <c r="T8" i="9"/>
  <c r="U16" i="17"/>
  <c r="T16" i="17"/>
  <c r="U15" i="17"/>
  <c r="T15" i="17"/>
  <c r="U14" i="17"/>
  <c r="T14" i="17"/>
  <c r="U13" i="17"/>
  <c r="T13" i="17"/>
  <c r="U12" i="17"/>
  <c r="T12" i="17"/>
  <c r="U11" i="17"/>
  <c r="T11" i="17"/>
  <c r="U10" i="17"/>
  <c r="T10" i="17"/>
  <c r="U9" i="17"/>
  <c r="T9" i="17"/>
  <c r="U8" i="17"/>
  <c r="T8" i="17"/>
  <c r="U16" i="15"/>
  <c r="T16" i="15"/>
  <c r="U15" i="15"/>
  <c r="T15" i="15"/>
  <c r="U14" i="15"/>
  <c r="T14" i="15"/>
  <c r="U13" i="15"/>
  <c r="T13" i="15"/>
  <c r="U12" i="15"/>
  <c r="T12" i="15"/>
  <c r="U11" i="15"/>
  <c r="T11" i="15"/>
  <c r="U10" i="15"/>
  <c r="U9" i="15"/>
  <c r="T9" i="15"/>
  <c r="T8" i="15"/>
  <c r="U16" i="4"/>
  <c r="T16" i="4"/>
  <c r="U15" i="4"/>
  <c r="T15" i="4"/>
  <c r="U14" i="4"/>
  <c r="T14" i="4"/>
  <c r="U13" i="4"/>
  <c r="T13" i="4"/>
  <c r="U12" i="4"/>
  <c r="T12" i="4"/>
  <c r="U11" i="4"/>
  <c r="T11" i="4"/>
  <c r="U10" i="4"/>
  <c r="T10" i="4"/>
  <c r="T9" i="4"/>
  <c r="U8" i="4"/>
  <c r="T8" i="4"/>
  <c r="T8" i="16"/>
  <c r="U8" i="16"/>
  <c r="T9" i="16"/>
  <c r="U9" i="16"/>
  <c r="T10" i="16"/>
  <c r="U10" i="16"/>
  <c r="T11" i="16"/>
  <c r="U11" i="16"/>
  <c r="T12" i="16"/>
  <c r="U12" i="16"/>
  <c r="T13" i="16"/>
  <c r="U13" i="16"/>
  <c r="T14" i="16"/>
  <c r="U14" i="16"/>
  <c r="T15" i="16"/>
  <c r="U15" i="16"/>
  <c r="T16" i="16"/>
  <c r="U16" i="16"/>
  <c r="W28" i="16"/>
  <c r="W30" i="21"/>
  <c r="W34" i="20"/>
  <c r="W24" i="20"/>
  <c r="W25" i="18"/>
  <c r="W30" i="9"/>
  <c r="Q11" i="24" a="1"/>
  <c r="Q11" i="24" l="1"/>
  <c r="W16" i="9"/>
  <c r="Z16" i="9"/>
  <c r="Z8" i="9"/>
  <c r="W16" i="19"/>
  <c r="Z15" i="9"/>
  <c r="Z13" i="9"/>
  <c r="Z10" i="9"/>
  <c r="Z14" i="9"/>
  <c r="Z9" i="9"/>
  <c r="Z16" i="16"/>
  <c r="Z9" i="16"/>
  <c r="Z15" i="16"/>
  <c r="Z8" i="16"/>
  <c r="Z11" i="16"/>
  <c r="Z10" i="16"/>
  <c r="Z14" i="16"/>
  <c r="Z13" i="16"/>
  <c r="Z12" i="16"/>
  <c r="W25" i="16"/>
  <c r="W26" i="16"/>
  <c r="W16" i="21"/>
  <c r="W27" i="20"/>
  <c r="W29" i="19"/>
  <c r="W16" i="20"/>
  <c r="W26" i="20"/>
  <c r="W16" i="22"/>
  <c r="W25" i="22"/>
  <c r="E8" i="24"/>
  <c r="L8" i="24"/>
  <c r="W27" i="16"/>
  <c r="W26" i="18"/>
  <c r="W25" i="20"/>
  <c r="W30" i="19"/>
  <c r="L14" i="24"/>
  <c r="W26" i="21"/>
  <c r="W28" i="9"/>
  <c r="W27" i="22"/>
  <c r="W29" i="9"/>
  <c r="W31" i="19"/>
  <c r="W31" i="9"/>
  <c r="W24" i="16"/>
  <c r="W32" i="19"/>
  <c r="W24" i="22"/>
  <c r="W32" i="9"/>
  <c r="W27" i="18"/>
  <c r="W24" i="21"/>
  <c r="W26" i="22"/>
  <c r="W28" i="19"/>
  <c r="W25" i="21"/>
  <c r="W34" i="19"/>
  <c r="W16" i="18"/>
  <c r="W10" i="16"/>
  <c r="W39" i="19"/>
  <c r="W30" i="20"/>
  <c r="W32" i="22"/>
  <c r="W14" i="16"/>
  <c r="W13" i="16"/>
  <c r="W9" i="16"/>
  <c r="W16" i="16"/>
  <c r="W12" i="16"/>
  <c r="W8" i="16"/>
  <c r="W34" i="16"/>
  <c r="W15" i="16"/>
  <c r="W11" i="16"/>
  <c r="E15" i="24"/>
  <c r="G14" i="24" s="1"/>
  <c r="L15" i="24"/>
  <c r="M15" i="24" s="1"/>
  <c r="W30" i="22"/>
  <c r="W31" i="22"/>
  <c r="W9" i="22"/>
  <c r="W13" i="22"/>
  <c r="E14" i="24"/>
  <c r="W14" i="22"/>
  <c r="W28" i="22"/>
  <c r="W33" i="22"/>
  <c r="W10" i="22"/>
  <c r="W11" i="22"/>
  <c r="W15" i="22"/>
  <c r="W29" i="22"/>
  <c r="W34" i="22"/>
  <c r="W8" i="22"/>
  <c r="W12" i="22"/>
  <c r="W34" i="21"/>
  <c r="W9" i="21"/>
  <c r="W13" i="21"/>
  <c r="E13" i="24"/>
  <c r="L13" i="24"/>
  <c r="W31" i="21"/>
  <c r="W10" i="21"/>
  <c r="W14" i="21"/>
  <c r="W28" i="21"/>
  <c r="W32" i="21"/>
  <c r="W11" i="21"/>
  <c r="W15" i="21"/>
  <c r="W29" i="21"/>
  <c r="W33" i="21"/>
  <c r="W8" i="21"/>
  <c r="W12" i="21"/>
  <c r="L12" i="24"/>
  <c r="W31" i="20"/>
  <c r="W10" i="20"/>
  <c r="W14" i="20"/>
  <c r="W28" i="20"/>
  <c r="W32" i="20"/>
  <c r="E12" i="24"/>
  <c r="W11" i="20"/>
  <c r="W15" i="20"/>
  <c r="W13" i="20"/>
  <c r="W29" i="20"/>
  <c r="W33" i="20"/>
  <c r="W9" i="20"/>
  <c r="W8" i="20"/>
  <c r="W12" i="20"/>
  <c r="W9" i="19"/>
  <c r="W13" i="19"/>
  <c r="E11" i="24"/>
  <c r="L11" i="24"/>
  <c r="W36" i="19"/>
  <c r="W40" i="19"/>
  <c r="W10" i="19"/>
  <c r="W14" i="19"/>
  <c r="W37" i="19"/>
  <c r="W41" i="19"/>
  <c r="W15" i="19"/>
  <c r="W33" i="19"/>
  <c r="W38" i="19"/>
  <c r="W45" i="19"/>
  <c r="W8" i="19"/>
  <c r="W12" i="19"/>
  <c r="W9" i="18"/>
  <c r="W13" i="18"/>
  <c r="E10" i="24"/>
  <c r="L10" i="24"/>
  <c r="W34" i="18"/>
  <c r="W10" i="18"/>
  <c r="W14" i="18"/>
  <c r="W28" i="18"/>
  <c r="W11" i="18"/>
  <c r="W15" i="18"/>
  <c r="W29" i="18"/>
  <c r="W8" i="18"/>
  <c r="W12" i="18"/>
  <c r="W9" i="9"/>
  <c r="W13" i="9"/>
  <c r="E9" i="24"/>
  <c r="L9" i="24"/>
  <c r="W10" i="9"/>
  <c r="W14" i="9"/>
  <c r="W11" i="9"/>
  <c r="W15" i="9"/>
  <c r="W45" i="9"/>
  <c r="W8" i="9"/>
  <c r="W12" i="9"/>
  <c r="Q9" i="24" a="1"/>
  <c r="Q9" i="24" l="1"/>
  <c r="W47" i="19"/>
  <c r="I11" i="24" s="1"/>
  <c r="G13" i="24"/>
  <c r="G12" i="24" s="1"/>
  <c r="G11" i="24" s="1"/>
  <c r="G10" i="24" s="1"/>
  <c r="M14" i="24"/>
  <c r="W36" i="16"/>
  <c r="I8" i="24" s="1"/>
  <c r="I15" i="24"/>
  <c r="K15" i="24" s="1"/>
  <c r="O15" i="24" s="1"/>
  <c r="W36" i="22"/>
  <c r="I14" i="24" s="1"/>
  <c r="K14" i="24" s="1"/>
  <c r="W36" i="21"/>
  <c r="I13" i="24" s="1"/>
  <c r="K13" i="24" s="1"/>
  <c r="W36" i="20"/>
  <c r="I12" i="24" s="1"/>
  <c r="K12" i="24" s="1"/>
  <c r="W36" i="18"/>
  <c r="I10" i="24" s="1"/>
  <c r="W47" i="9" l="1"/>
  <c r="I9" i="24" s="1"/>
  <c r="K10" i="24"/>
  <c r="K11" i="24"/>
  <c r="G9" i="24"/>
  <c r="G8" i="24" s="1"/>
  <c r="G7" i="24" s="1"/>
  <c r="G6" i="24" s="1"/>
  <c r="M13" i="24"/>
  <c r="O14" i="24"/>
  <c r="W11" i="15"/>
  <c r="W10" i="15"/>
  <c r="W12" i="15"/>
  <c r="W13" i="15"/>
  <c r="W28" i="15"/>
  <c r="W14" i="15"/>
  <c r="W29" i="15"/>
  <c r="W15" i="15"/>
  <c r="W30" i="15"/>
  <c r="W16" i="15"/>
  <c r="W9" i="15"/>
  <c r="W34" i="15"/>
  <c r="K8" i="24" l="1"/>
  <c r="K7" i="24"/>
  <c r="K9" i="24"/>
  <c r="M12" i="24"/>
  <c r="O13" i="24"/>
  <c r="W36" i="15"/>
  <c r="I6" i="24" s="1"/>
  <c r="K6" i="24" s="1"/>
  <c r="M11" i="24" l="1"/>
  <c r="M10" i="24" s="1"/>
  <c r="M9" i="24" s="1"/>
  <c r="M8" i="24" s="1"/>
  <c r="O12" i="24"/>
  <c r="E16" i="24"/>
  <c r="O9" i="24" l="1"/>
  <c r="M7" i="24"/>
  <c r="O7" i="24" s="1"/>
  <c r="O8" i="24"/>
  <c r="O10" i="24"/>
  <c r="O11" i="24"/>
  <c r="M6" i="24" l="1"/>
  <c r="O6" i="24" l="1"/>
  <c r="O16" i="2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Richard Taylor</author>
  </authors>
  <commentList>
    <comment ref="B3" authorId="0" shapeId="0" xr:uid="{702EFD30-0A97-411F-A380-88E15E28D2E6}">
      <text>
        <r>
          <rPr>
            <b/>
            <sz val="9"/>
            <color indexed="81"/>
            <rFont val="Tahoma"/>
            <family val="2"/>
          </rPr>
          <t>LCFF:</t>
        </r>
        <r>
          <rPr>
            <sz val="9"/>
            <color indexed="81"/>
            <rFont val="Tahoma"/>
            <family val="2"/>
          </rPr>
          <t xml:space="preserve">
multiply by the factor to get "From" "To"</t>
        </r>
      </text>
    </comment>
    <comment ref="B4" authorId="0" shapeId="0" xr:uid="{25DA514F-F42A-4608-B2CD-0EECECE2D5FE}">
      <text>
        <r>
          <rPr>
            <b/>
            <sz val="9"/>
            <color indexed="81"/>
            <rFont val="Tahoma"/>
            <family val="2"/>
          </rPr>
          <t>LCFF:</t>
        </r>
        <r>
          <rPr>
            <sz val="9"/>
            <color indexed="81"/>
            <rFont val="Tahoma"/>
            <family val="2"/>
          </rPr>
          <t xml:space="preserve">
1 Joule is the energy required to move 1 kg of mass through a distance of 1 meter with speed in meters per second increasing at the rate of 1 meter per second.</t>
        </r>
      </text>
    </comment>
    <comment ref="B7" authorId="0" shapeId="0" xr:uid="{B07E5785-0354-4D31-9563-AF0E9E10BEAD}">
      <text>
        <r>
          <rPr>
            <b/>
            <sz val="9"/>
            <color indexed="81"/>
            <rFont val="Tahoma"/>
            <family val="2"/>
          </rPr>
          <t>LCFF:</t>
        </r>
        <r>
          <rPr>
            <sz val="9"/>
            <color indexed="81"/>
            <rFont val="Tahoma"/>
            <family val="2"/>
          </rPr>
          <t xml:space="preserve">
1 Btu or British thermal unit is the energy required to raise the temperature of a pound of water from 60 to 61 degrees Fahernheit. 1 Therm = 100,000 Btu</t>
        </r>
      </text>
    </comment>
    <comment ref="B12" authorId="0" shapeId="0" xr:uid="{4DA49A31-8388-474F-92F3-38C218F9D812}">
      <text>
        <r>
          <rPr>
            <b/>
            <sz val="9"/>
            <color indexed="81"/>
            <rFont val="Tahoma"/>
            <family val="2"/>
          </rPr>
          <t>LCFF:</t>
        </r>
        <r>
          <rPr>
            <sz val="9"/>
            <color indexed="81"/>
            <rFont val="Tahoma"/>
            <family val="2"/>
          </rPr>
          <t xml:space="preserve">
multiply by the factor to get "From" "To"</t>
        </r>
      </text>
    </comment>
    <comment ref="B22" authorId="0" shapeId="0" xr:uid="{7969203B-5000-4638-86A0-44E7F17AE52D}">
      <text>
        <r>
          <rPr>
            <b/>
            <sz val="9"/>
            <color indexed="81"/>
            <rFont val="Tahoma"/>
            <family val="2"/>
          </rPr>
          <t>LCFF:</t>
        </r>
        <r>
          <rPr>
            <sz val="9"/>
            <color indexed="81"/>
            <rFont val="Tahoma"/>
            <family val="2"/>
          </rPr>
          <t xml:space="preserve">
multiply by the factor to get "From" "To"</t>
        </r>
      </text>
    </comment>
    <comment ref="B32" authorId="0" shapeId="0" xr:uid="{9A373DC8-43FA-49DC-B984-2123DCA60CC1}">
      <text>
        <r>
          <rPr>
            <b/>
            <sz val="9"/>
            <color indexed="81"/>
            <rFont val="Tahoma"/>
            <family val="2"/>
          </rPr>
          <t>LCFF:</t>
        </r>
        <r>
          <rPr>
            <sz val="9"/>
            <color indexed="81"/>
            <rFont val="Tahoma"/>
            <family val="2"/>
          </rPr>
          <t xml:space="preserve">
multiply by the factor to get "From" "To"</t>
        </r>
      </text>
    </comment>
    <comment ref="B43" authorId="0" shapeId="0" xr:uid="{B5630F91-CBE8-47F4-96FC-5B128EF7DC7A}">
      <text>
        <r>
          <rPr>
            <b/>
            <sz val="9"/>
            <color indexed="81"/>
            <rFont val="Tahoma"/>
            <family val="2"/>
          </rPr>
          <t>LCFF:</t>
        </r>
        <r>
          <rPr>
            <sz val="9"/>
            <color indexed="81"/>
            <rFont val="Tahoma"/>
            <family val="2"/>
          </rPr>
          <t xml:space="preserve">
multiply by the factor to get "From" "To"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Sabine Ziem</author>
    <author>Eloise Cotton</author>
    <author>Richard Taylor</author>
  </authors>
  <commentList>
    <comment ref="H2" authorId="0" shapeId="0" xr:uid="{98C38FCC-E5B0-4032-A426-B04C5413E876}">
      <text>
        <r>
          <rPr>
            <sz val="9"/>
            <color indexed="81"/>
            <rFont val="Tahoma"/>
            <family val="2"/>
          </rPr>
          <t>please specify in as much detail as possible where these inputs originate from. E.g. CHP unit or whichever external supplier (state where this supplier is located to estimate transport distances &amp; modes</t>
        </r>
      </text>
    </comment>
    <comment ref="I2" authorId="1" shapeId="0" xr:uid="{A0DCE731-86A8-4A10-8577-6308CDD67286}">
      <text>
        <r>
          <rPr>
            <sz val="9"/>
            <color indexed="81"/>
            <rFont val="Tahoma"/>
            <family val="2"/>
          </rPr>
          <t>Recycle loops are not included in the GHG calculations, as they are not inputs/outputs that cross the pathway boundary, nor do they enter/leave the boundary of the individual process step</t>
        </r>
      </text>
    </comment>
    <comment ref="J2" authorId="1" shapeId="0" xr:uid="{96AA5676-F606-404F-9796-EF340D1E3A9E}">
      <text>
        <r>
          <rPr>
            <sz val="9"/>
            <color indexed="81"/>
            <rFont val="Tahoma"/>
            <family val="2"/>
          </rPr>
          <t>will be 0 for some inputs or outputs,  e.g. some chemicals will not have an LHV, or e.g. water</t>
        </r>
      </text>
    </comment>
    <comment ref="N2" authorId="2" shapeId="0" xr:uid="{7AD193F4-E089-48A6-8F81-749AA9792FB9}">
      <text>
        <r>
          <rPr>
            <b/>
            <sz val="9"/>
            <color indexed="81"/>
            <rFont val="Tahoma"/>
            <family val="2"/>
          </rPr>
          <t>AFF:</t>
        </r>
        <r>
          <rPr>
            <sz val="9"/>
            <color indexed="81"/>
            <rFont val="Tahoma"/>
            <family val="2"/>
          </rPr>
          <t xml:space="preserve">
Only applicable for co-product heat or steam, used for Carnot efficiency calculation, for emission allocation calculations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Sabine Ziem</author>
    <author>Eloise Cotton</author>
    <author>Richard Taylor</author>
  </authors>
  <commentList>
    <comment ref="H2" authorId="0" shapeId="0" xr:uid="{AC24629D-AE6B-44B6-B3BD-58B9276D1D41}">
      <text>
        <r>
          <rPr>
            <sz val="9"/>
            <color indexed="81"/>
            <rFont val="Tahoma"/>
            <family val="2"/>
          </rPr>
          <t>please specify in as much detail as possible where these inputs originate from. E.g. CHP unit or whichever external supplier (state where this supplier is located to estimate transport distances &amp; modes</t>
        </r>
      </text>
    </comment>
    <comment ref="I2" authorId="1" shapeId="0" xr:uid="{62178BEC-54C3-443F-848F-BCA48F1E66C8}">
      <text>
        <r>
          <rPr>
            <sz val="9"/>
            <color indexed="81"/>
            <rFont val="Tahoma"/>
            <family val="2"/>
          </rPr>
          <t>Recycle loops are not included in the GHG calculations, as they are not inputs/outputs that cross the pathway boundary, nor do they enter/leave the boundary of the individual process step</t>
        </r>
      </text>
    </comment>
    <comment ref="J2" authorId="1" shapeId="0" xr:uid="{D84F9F5F-0310-475A-9EB3-D1F7884FB1D3}">
      <text>
        <r>
          <rPr>
            <sz val="9"/>
            <color indexed="81"/>
            <rFont val="Tahoma"/>
            <family val="2"/>
          </rPr>
          <t>will be 0 for some inputs or outputs,  e.g. some chemicals will not have an LHV, or e.g. water</t>
        </r>
      </text>
    </comment>
    <comment ref="N2" authorId="2" shapeId="0" xr:uid="{BEA3E887-4788-4F4B-AE83-51BD96D66C34}">
      <text>
        <r>
          <rPr>
            <b/>
            <sz val="9"/>
            <color indexed="81"/>
            <rFont val="Tahoma"/>
            <family val="2"/>
          </rPr>
          <t>AFF:</t>
        </r>
        <r>
          <rPr>
            <sz val="9"/>
            <color indexed="81"/>
            <rFont val="Tahoma"/>
            <family val="2"/>
          </rPr>
          <t xml:space="preserve">
Only applicable for co-product heat or steam, used for Carnot efficiency calculation, for emission allocation calculations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Sabine Ziem</author>
    <author>Eloise Cotton</author>
    <author>Richard Taylor</author>
  </authors>
  <commentList>
    <comment ref="H2" authorId="0" shapeId="0" xr:uid="{D084BF53-2991-4192-A488-84B41A796AFC}">
      <text>
        <r>
          <rPr>
            <sz val="9"/>
            <color indexed="81"/>
            <rFont val="Tahoma"/>
            <family val="2"/>
          </rPr>
          <t>please specify in as much detail as possible where these inputs originate from. E.g. CHP unit or whichever external supplier (state where this supplier is located to estimate transport distances &amp; modes</t>
        </r>
      </text>
    </comment>
    <comment ref="I2" authorId="1" shapeId="0" xr:uid="{1D155759-A9CD-48F7-98F9-23D072DAB77C}">
      <text>
        <r>
          <rPr>
            <sz val="9"/>
            <color indexed="81"/>
            <rFont val="Tahoma"/>
            <family val="2"/>
          </rPr>
          <t>Recycle loops are not included in the GHG calculations, as they are not inputs/outputs that cross the pathway boundary, nor do they enter/leave the boundary of the individual process step</t>
        </r>
      </text>
    </comment>
    <comment ref="J2" authorId="1" shapeId="0" xr:uid="{427D1A2E-A316-4208-92CB-0452B43CC868}">
      <text>
        <r>
          <rPr>
            <sz val="9"/>
            <color indexed="81"/>
            <rFont val="Tahoma"/>
            <family val="2"/>
          </rPr>
          <t>will be 0 for some inputs or outputs,  e.g. some chemicals will not have an LHV, or e.g. water</t>
        </r>
      </text>
    </comment>
    <comment ref="N2" authorId="2" shapeId="0" xr:uid="{3F17BF99-C6C6-46A8-AB49-025AB7C807B9}">
      <text>
        <r>
          <rPr>
            <b/>
            <sz val="9"/>
            <color indexed="81"/>
            <rFont val="Tahoma"/>
            <family val="2"/>
          </rPr>
          <t>AFF:</t>
        </r>
        <r>
          <rPr>
            <sz val="9"/>
            <color indexed="81"/>
            <rFont val="Tahoma"/>
            <family val="2"/>
          </rPr>
          <t xml:space="preserve">
Only applicable for co-product heat or steam, used for Carnot efficiency calculation, for emission allocation calculations</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Sabine Ziem</author>
    <author>Eloise Cotton</author>
    <author>Richard Taylor</author>
  </authors>
  <commentList>
    <comment ref="H2" authorId="0" shapeId="0" xr:uid="{00000000-0006-0000-0700-000001000000}">
      <text>
        <r>
          <rPr>
            <sz val="9"/>
            <color indexed="81"/>
            <rFont val="Tahoma"/>
            <family val="2"/>
          </rPr>
          <t>please specify in as much detail as possible where these inputs originate from. E.g. CHP unit or whichever external supplier (state where this supplier is located to estimate transport distances &amp; modes</t>
        </r>
      </text>
    </comment>
    <comment ref="I2" authorId="1" shapeId="0" xr:uid="{00000000-0006-0000-0700-000002000000}">
      <text>
        <r>
          <rPr>
            <sz val="9"/>
            <color indexed="81"/>
            <rFont val="Tahoma"/>
            <family val="2"/>
          </rPr>
          <t>Recycle loops are not included in the GHG calculations, as they are not inputs/outputs that cross the pathway boundary, nor do they enter/leave the boundary of the individual process step</t>
        </r>
      </text>
    </comment>
    <comment ref="J2" authorId="1" shapeId="0" xr:uid="{00000000-0006-0000-0700-000003000000}">
      <text>
        <r>
          <rPr>
            <sz val="9"/>
            <color indexed="81"/>
            <rFont val="Tahoma"/>
            <family val="2"/>
          </rPr>
          <t>will be 0 for some inputs or outputs,  e.g. some chemicals will not have an LHV, or e.g. water</t>
        </r>
      </text>
    </comment>
    <comment ref="N2" authorId="2" shapeId="0" xr:uid="{63B4014E-B842-42ED-A997-5D8FB5A352C4}">
      <text>
        <r>
          <rPr>
            <b/>
            <sz val="9"/>
            <color indexed="81"/>
            <rFont val="Tahoma"/>
            <family val="2"/>
          </rPr>
          <t>AFF:</t>
        </r>
        <r>
          <rPr>
            <sz val="9"/>
            <color indexed="81"/>
            <rFont val="Tahoma"/>
            <family val="2"/>
          </rPr>
          <t xml:space="preserve">
Only applicable for co-product heat or steam, used for Carnot efficiency calculation, for emission allocation calculations</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Sabine Ziem</author>
    <author>Eloise Cotton</author>
    <author>Richard Taylor</author>
  </authors>
  <commentList>
    <comment ref="H2" authorId="0" shapeId="0" xr:uid="{38261D85-780F-4800-9798-F55765EE5156}">
      <text>
        <r>
          <rPr>
            <sz val="9"/>
            <color indexed="81"/>
            <rFont val="Tahoma"/>
            <family val="2"/>
          </rPr>
          <t>please specify in as much detail as possible where these inputs originate from. E.g. CHP unit or whichever external supplier (state where this supplier is located to estimate transport distances &amp; modes</t>
        </r>
      </text>
    </comment>
    <comment ref="I2" authorId="1" shapeId="0" xr:uid="{CD612CAB-97BC-4954-9D22-5A9C15BCB60D}">
      <text>
        <r>
          <rPr>
            <sz val="9"/>
            <color indexed="81"/>
            <rFont val="Tahoma"/>
            <family val="2"/>
          </rPr>
          <t>Recycle loops are not included in the GHG calculations, as they are not inputs/outputs that cross the pathway boundary, nor do they enter/leave the boundary of the individual process step</t>
        </r>
      </text>
    </comment>
    <comment ref="J2" authorId="1" shapeId="0" xr:uid="{1C055631-3030-450F-8368-629B0BC755E8}">
      <text>
        <r>
          <rPr>
            <sz val="9"/>
            <color indexed="81"/>
            <rFont val="Tahoma"/>
            <family val="2"/>
          </rPr>
          <t>will be 0 for some inputs or outputs,  e.g. some chemicals will not have an LHV, or e.g. water</t>
        </r>
      </text>
    </comment>
    <comment ref="N2" authorId="2" shapeId="0" xr:uid="{22E6B7BD-B7E0-4121-A26A-D411C8B4D589}">
      <text>
        <r>
          <rPr>
            <b/>
            <sz val="9"/>
            <color indexed="81"/>
            <rFont val="Tahoma"/>
            <family val="2"/>
          </rPr>
          <t>AFF:</t>
        </r>
        <r>
          <rPr>
            <sz val="9"/>
            <color indexed="81"/>
            <rFont val="Tahoma"/>
            <family val="2"/>
          </rPr>
          <t xml:space="preserve">
Only applicable for co-product heat or steam, used for Carnot efficiency calculation, for emission allocation calculations</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Sabine Ziem</author>
    <author>Eloise Cotton</author>
    <author>Richard Taylor</author>
  </authors>
  <commentList>
    <comment ref="H2" authorId="0" shapeId="0" xr:uid="{577B611B-3A26-4DCA-93D0-AB69A6F27A03}">
      <text>
        <r>
          <rPr>
            <sz val="9"/>
            <color indexed="81"/>
            <rFont val="Tahoma"/>
            <family val="2"/>
          </rPr>
          <t>please specify in as much detail as possible where these inputs originate from. E.g. CHP unit or whichever external supplier (state where this supplier is located to estimate transport distances &amp; modes</t>
        </r>
      </text>
    </comment>
    <comment ref="I2" authorId="1" shapeId="0" xr:uid="{4DADAD41-FCD2-4C88-8F49-AA65BB70ECCC}">
      <text>
        <r>
          <rPr>
            <sz val="9"/>
            <color indexed="81"/>
            <rFont val="Tahoma"/>
            <family val="2"/>
          </rPr>
          <t>Recycle loops are not included in the GHG calculations, as they are not inputs/outputs that cross the pathway boundary, nor do they enter/leave the boundary of the individual process step</t>
        </r>
      </text>
    </comment>
    <comment ref="J2" authorId="1" shapeId="0" xr:uid="{B0694605-9703-4E37-8C49-E9FA972F9D5E}">
      <text>
        <r>
          <rPr>
            <sz val="9"/>
            <color indexed="81"/>
            <rFont val="Tahoma"/>
            <family val="2"/>
          </rPr>
          <t>will be 0 for some inputs or outputs,  e.g. some chemicals will not have an LHV, or e.g. water</t>
        </r>
      </text>
    </comment>
    <comment ref="N2" authorId="2" shapeId="0" xr:uid="{9DDB46DC-F9BD-41A8-A054-6733777157F1}">
      <text>
        <r>
          <rPr>
            <b/>
            <sz val="9"/>
            <color indexed="81"/>
            <rFont val="Tahoma"/>
            <family val="2"/>
          </rPr>
          <t>AFF:</t>
        </r>
        <r>
          <rPr>
            <sz val="9"/>
            <color indexed="81"/>
            <rFont val="Tahoma"/>
            <family val="2"/>
          </rPr>
          <t xml:space="preserve">
Only applicable for co-product heat or steam, used for Carnot efficiency calculation, for emission allocation calculations</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Sabine Ziem</author>
    <author>Eloise Cotton</author>
    <author>Richard Taylor</author>
  </authors>
  <commentList>
    <comment ref="H2" authorId="0" shapeId="0" xr:uid="{5167259C-4D7F-47F9-B66C-AB6BE8574AD6}">
      <text>
        <r>
          <rPr>
            <sz val="9"/>
            <color indexed="81"/>
            <rFont val="Tahoma"/>
            <family val="2"/>
          </rPr>
          <t>please specify in as much detail as possible where these inputs originate from. E.g. CHP unit or whichever external supplier (state where this supplier is located to estimate transport distances &amp; modes</t>
        </r>
      </text>
    </comment>
    <comment ref="I2" authorId="1" shapeId="0" xr:uid="{EE26187E-F980-4E73-A82E-936AFB081B23}">
      <text>
        <r>
          <rPr>
            <sz val="9"/>
            <color indexed="81"/>
            <rFont val="Tahoma"/>
            <family val="2"/>
          </rPr>
          <t>Recycle loops are not included in the GHG calculations, as they are not inputs/outputs that cross the pathway boundary, nor do they enter/leave the boundary of the individual process step</t>
        </r>
      </text>
    </comment>
    <comment ref="J2" authorId="1" shapeId="0" xr:uid="{36C2FBBA-AFF9-46B9-8022-0F622FE7A7E4}">
      <text>
        <r>
          <rPr>
            <sz val="9"/>
            <color indexed="81"/>
            <rFont val="Tahoma"/>
            <family val="2"/>
          </rPr>
          <t>will be 0 for some inputs or outputs,  e.g. some chemicals will not have an LHV, or e.g. water</t>
        </r>
      </text>
    </comment>
    <comment ref="N2" authorId="2" shapeId="0" xr:uid="{927E4D56-6451-48D0-961B-D26152CD75F5}">
      <text>
        <r>
          <rPr>
            <b/>
            <sz val="9"/>
            <color indexed="81"/>
            <rFont val="Tahoma"/>
            <family val="2"/>
          </rPr>
          <t>AFF:</t>
        </r>
        <r>
          <rPr>
            <sz val="9"/>
            <color indexed="81"/>
            <rFont val="Tahoma"/>
            <family val="2"/>
          </rPr>
          <t xml:space="preserve">
Only applicable for co-product heat or steam, used for Carnot efficiency calculation, for emission allocation calculations</t>
        </r>
      </text>
    </comment>
    <comment ref="N24" authorId="2" shapeId="0" xr:uid="{8DB8C02F-D630-45DF-8B6B-B9AECBCF3BAB}">
      <text>
        <r>
          <rPr>
            <sz val="9"/>
            <color indexed="81"/>
            <rFont val="Tahoma"/>
            <family val="2"/>
          </rPr>
          <t>If the excess heat is exported for heating of buildings, at a temperature below 150°C, provide the value of 150°C here.</t>
        </r>
      </text>
    </comment>
    <comment ref="N25" authorId="2" shapeId="0" xr:uid="{58B1B8C3-6F5C-42B9-8C6B-A60FE9035F7C}">
      <text>
        <r>
          <rPr>
            <sz val="9"/>
            <color indexed="81"/>
            <rFont val="Tahoma"/>
            <family val="2"/>
          </rPr>
          <t>If the excess heat is exported for heating of buildings, at a temperature below 150°C, provide the value of 150°C here.</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Sabine Ziem</author>
    <author>Eloise Cotton</author>
    <author>Richard Taylor</author>
  </authors>
  <commentList>
    <comment ref="H2" authorId="0" shapeId="0" xr:uid="{4F5FCEF5-A5BA-4227-A2A4-63EC87D0E696}">
      <text>
        <r>
          <rPr>
            <sz val="9"/>
            <color indexed="81"/>
            <rFont val="Tahoma"/>
            <family val="2"/>
          </rPr>
          <t>please specify in as much detail as possible where these inputs originate from. E.g. CHP unit or whichever external supplier (state where this supplier is located to estimate transport distances &amp; modes</t>
        </r>
      </text>
    </comment>
    <comment ref="I2" authorId="1" shapeId="0" xr:uid="{3C2B92EE-ECF8-4153-8D84-442DC00C03DF}">
      <text>
        <r>
          <rPr>
            <sz val="9"/>
            <color indexed="81"/>
            <rFont val="Tahoma"/>
            <family val="2"/>
          </rPr>
          <t>Recycle loops are not included in the GHG calculations, as they are not inputs/outputs that cross the pathway boundary, nor do they enter/leave the boundary of the individual process step</t>
        </r>
      </text>
    </comment>
    <comment ref="J2" authorId="1" shapeId="0" xr:uid="{602D1180-B95B-4A3E-9651-F827EE0312DF}">
      <text>
        <r>
          <rPr>
            <sz val="9"/>
            <color indexed="81"/>
            <rFont val="Tahoma"/>
            <family val="2"/>
          </rPr>
          <t>will be 0 for some inputs or outputs,  e.g. some chemicals will not have an LHV, or e.g. water</t>
        </r>
      </text>
    </comment>
    <comment ref="N2" authorId="2" shapeId="0" xr:uid="{FC22AA8A-F930-4FE7-9E8A-91B4060F1754}">
      <text>
        <r>
          <rPr>
            <b/>
            <sz val="9"/>
            <color indexed="81"/>
            <rFont val="Tahoma"/>
            <family val="2"/>
          </rPr>
          <t>AFF:</t>
        </r>
        <r>
          <rPr>
            <sz val="9"/>
            <color indexed="81"/>
            <rFont val="Tahoma"/>
            <family val="2"/>
          </rPr>
          <t xml:space="preserve">
Only applicable for co-product heat or steam, used for Carnot efficiency calculation, for emission allocation calculations</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Sabine Ziem</author>
    <author>Eloise Cotton</author>
    <author>Richard Taylor</author>
  </authors>
  <commentList>
    <comment ref="H2" authorId="0" shapeId="0" xr:uid="{0649CE82-714C-4F7D-A656-8416140DAD4F}">
      <text>
        <r>
          <rPr>
            <sz val="9"/>
            <color indexed="81"/>
            <rFont val="Tahoma"/>
            <family val="2"/>
          </rPr>
          <t>please specify in as much detail as possible where these inputs originate from. E.g. CHP unit or whichever external supplier (state where this supplier is located to estimate transport distances &amp; modes</t>
        </r>
      </text>
    </comment>
    <comment ref="I2" authorId="1" shapeId="0" xr:uid="{FFCF4C97-3B53-4027-882F-1C15C3E0D379}">
      <text>
        <r>
          <rPr>
            <sz val="9"/>
            <color indexed="81"/>
            <rFont val="Tahoma"/>
            <family val="2"/>
          </rPr>
          <t>Recycle loops are not included in the GHG calculations, as they are not inputs/outputs that cross the pathway boundary, nor do they enter/leave the boundary of the individual process step</t>
        </r>
      </text>
    </comment>
    <comment ref="J2" authorId="1" shapeId="0" xr:uid="{7C906AB7-78B8-44C0-AA9A-A7AFA473EC9E}">
      <text>
        <r>
          <rPr>
            <sz val="9"/>
            <color indexed="81"/>
            <rFont val="Tahoma"/>
            <family val="2"/>
          </rPr>
          <t>will be 0 for some inputs or outputs,  e.g. some chemicals will not have an LHV, or e.g. water</t>
        </r>
      </text>
    </comment>
    <comment ref="N2" authorId="2" shapeId="0" xr:uid="{0E8B4AF1-651E-47DE-B2AD-DA8DCFBC87A5}">
      <text>
        <r>
          <rPr>
            <b/>
            <sz val="9"/>
            <color indexed="81"/>
            <rFont val="Tahoma"/>
            <family val="2"/>
          </rPr>
          <t>AFF:</t>
        </r>
        <r>
          <rPr>
            <sz val="9"/>
            <color indexed="81"/>
            <rFont val="Tahoma"/>
            <family val="2"/>
          </rPr>
          <t xml:space="preserve">
Only applicable for co-product heat or steam, used for Carnot efficiency calculation, for emission allocation calculations</t>
        </r>
      </text>
    </comment>
    <comment ref="N24" authorId="2" shapeId="0" xr:uid="{E38A84A2-14DB-42BD-92CE-A5840368BEA8}">
      <text>
        <r>
          <rPr>
            <sz val="9"/>
            <color indexed="81"/>
            <rFont val="Tahoma"/>
            <family val="2"/>
          </rPr>
          <t>If the excess heat is exported for heating of buildings, at a temperature below 150°C, provide the value of 150°C here.</t>
        </r>
      </text>
    </comment>
    <comment ref="N25" authorId="2" shapeId="0" xr:uid="{609CD0F4-8746-44F9-9E59-8022A4EE8710}">
      <text>
        <r>
          <rPr>
            <sz val="9"/>
            <color indexed="81"/>
            <rFont val="Tahoma"/>
            <family val="2"/>
          </rPr>
          <t>If the excess heat is exported for heating of buildings, at a temperature below 150°C, provide the value of 150°C here.</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Sabine Ziem</author>
    <author>Eloise Cotton</author>
    <author>Richard Taylor</author>
  </authors>
  <commentList>
    <comment ref="H2" authorId="0" shapeId="0" xr:uid="{F15A4441-99A3-4917-8074-BA8BF83D3626}">
      <text>
        <r>
          <rPr>
            <sz val="9"/>
            <color indexed="81"/>
            <rFont val="Tahoma"/>
            <family val="2"/>
          </rPr>
          <t>please specify in as much detail as possible where these inputs originate from. E.g. CHP unit or whichever external supplier (state where this supplier is located to estimate transport distances &amp; modes</t>
        </r>
      </text>
    </comment>
    <comment ref="I2" authorId="1" shapeId="0" xr:uid="{8D19E02C-177A-4F1C-91EF-F119585BC075}">
      <text>
        <r>
          <rPr>
            <sz val="9"/>
            <color indexed="81"/>
            <rFont val="Tahoma"/>
            <family val="2"/>
          </rPr>
          <t>Recycle loops are not included in the GHG calculations, as they are not inputs/outputs that cross the pathway boundary, nor do they enter/leave the boundary of the individual process step</t>
        </r>
      </text>
    </comment>
    <comment ref="J2" authorId="1" shapeId="0" xr:uid="{000FB17D-B6F1-4036-9813-5FD7A8D229C7}">
      <text>
        <r>
          <rPr>
            <sz val="9"/>
            <color indexed="81"/>
            <rFont val="Tahoma"/>
            <family val="2"/>
          </rPr>
          <t>will be 0 for some inputs or outputs,  e.g. some chemicals will not have an LHV, or e.g. water</t>
        </r>
      </text>
    </comment>
    <comment ref="N2" authorId="2" shapeId="0" xr:uid="{F7BE8DB9-1D9B-4A70-A401-7A70F577ABAF}">
      <text>
        <r>
          <rPr>
            <b/>
            <sz val="9"/>
            <color indexed="81"/>
            <rFont val="Tahoma"/>
            <family val="2"/>
          </rPr>
          <t>AFF:</t>
        </r>
        <r>
          <rPr>
            <sz val="9"/>
            <color indexed="81"/>
            <rFont val="Tahoma"/>
            <family val="2"/>
          </rPr>
          <t xml:space="preserve">
Only applicable for co-product heat or steam, used for Carnot efficiency calculation, for emission allocation calculations</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Sabine Ziem</author>
    <author>Eloise Cotton</author>
    <author>Richard Taylor</author>
  </authors>
  <commentList>
    <comment ref="H2" authorId="0" shapeId="0" xr:uid="{5C5FD3F8-2331-4032-80CC-805931E11992}">
      <text>
        <r>
          <rPr>
            <sz val="9"/>
            <color indexed="81"/>
            <rFont val="Tahoma"/>
            <family val="2"/>
          </rPr>
          <t>please specify in as much detail as possible where these inputs originate from. E.g. CHP unit or whichever external supplier (state where this supplier is located to estimate transport distances &amp; modes</t>
        </r>
      </text>
    </comment>
    <comment ref="I2" authorId="1" shapeId="0" xr:uid="{A0D56710-E791-4410-871C-FB2B1D3F8BA6}">
      <text>
        <r>
          <rPr>
            <sz val="9"/>
            <color indexed="81"/>
            <rFont val="Tahoma"/>
            <family val="2"/>
          </rPr>
          <t>Recycle loops are not included in the GHG calculations, as they are not inputs/outputs that cross the pathway boundary, nor do they enter/leave the boundary of the individual process step</t>
        </r>
      </text>
    </comment>
    <comment ref="J2" authorId="1" shapeId="0" xr:uid="{E800499D-36E1-4AC0-B5C0-B0EF9F541344}">
      <text>
        <r>
          <rPr>
            <sz val="9"/>
            <color indexed="81"/>
            <rFont val="Tahoma"/>
            <family val="2"/>
          </rPr>
          <t>will be 0 for some inputs or outputs,  e.g. some chemicals. If the row is input steam/heat, enter the sensible heat instead</t>
        </r>
      </text>
    </comment>
    <comment ref="N2" authorId="2" shapeId="0" xr:uid="{8AB226E4-15DE-43FA-98C4-E62FC0C323C8}">
      <text>
        <r>
          <rPr>
            <b/>
            <sz val="9"/>
            <color indexed="81"/>
            <rFont val="Tahoma"/>
            <family val="2"/>
          </rPr>
          <t>AFF:</t>
        </r>
        <r>
          <rPr>
            <sz val="9"/>
            <color indexed="81"/>
            <rFont val="Tahoma"/>
            <family val="2"/>
          </rPr>
          <t xml:space="preserve">
Only applicable for co-product heat or steam, used for Carnot efficiency calculation, for emission allocation calculations</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Sabine Ziem</author>
    <author>Eloise Cotton</author>
    <author>Richard Taylor</author>
  </authors>
  <commentList>
    <comment ref="H2" authorId="0" shapeId="0" xr:uid="{77CECEFF-6F77-48FF-9B8E-8A79EA4D076D}">
      <text>
        <r>
          <rPr>
            <sz val="9"/>
            <color indexed="81"/>
            <rFont val="Tahoma"/>
            <family val="2"/>
          </rPr>
          <t>please specify in as much detail as possible where these inputs originate from. E.g. CHP unit or whichever external supplier (state where this supplier is located to estimate transport distances &amp; modes</t>
        </r>
      </text>
    </comment>
    <comment ref="I2" authorId="1" shapeId="0" xr:uid="{35602F84-5E03-40A9-B06F-DC1DBB083AEA}">
      <text>
        <r>
          <rPr>
            <sz val="9"/>
            <color indexed="81"/>
            <rFont val="Tahoma"/>
            <family val="2"/>
          </rPr>
          <t>Recycle loops are not included in the GHG calculations, as they are not inputs/outputs that cross the pathway boundary, nor do they enter/leave the boundary of the individual process step</t>
        </r>
      </text>
    </comment>
    <comment ref="J2" authorId="1" shapeId="0" xr:uid="{6CDB8031-97E0-447C-8DFE-D2C649F976A8}">
      <text>
        <r>
          <rPr>
            <sz val="9"/>
            <color indexed="81"/>
            <rFont val="Tahoma"/>
            <family val="2"/>
          </rPr>
          <t>will be 0 for some inputs or outputs,  e.g. some chemicals will not have an LHV, or e.g. water</t>
        </r>
      </text>
    </comment>
    <comment ref="N2" authorId="2" shapeId="0" xr:uid="{4811D489-B818-480E-BA19-9D3E51AD85F2}">
      <text>
        <r>
          <rPr>
            <b/>
            <sz val="9"/>
            <color indexed="81"/>
            <rFont val="Tahoma"/>
            <family val="2"/>
          </rPr>
          <t>AFF:</t>
        </r>
        <r>
          <rPr>
            <sz val="9"/>
            <color indexed="81"/>
            <rFont val="Tahoma"/>
            <family val="2"/>
          </rPr>
          <t xml:space="preserve">
Only applicable for co-product heat or steam, used for Carnot efficiency calculation, for emission allocation calculations</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Sabine Ziem</author>
    <author>Eloise Cotton</author>
    <author>Richard Taylor</author>
  </authors>
  <commentList>
    <comment ref="H2" authorId="0" shapeId="0" xr:uid="{46C04F79-A7A5-4F67-B0A4-AC5CEEE56A9C}">
      <text>
        <r>
          <rPr>
            <sz val="9"/>
            <color indexed="81"/>
            <rFont val="Tahoma"/>
            <family val="2"/>
          </rPr>
          <t>please specify in as much detail as possible where these inputs originate from. E.g. CHP unit or whichever external supplier (state where this supplier is located to estimate transport distances &amp; modes</t>
        </r>
      </text>
    </comment>
    <comment ref="I2" authorId="1" shapeId="0" xr:uid="{475FCA8E-9A81-4524-BC89-1FBA78B6A842}">
      <text>
        <r>
          <rPr>
            <sz val="9"/>
            <color indexed="81"/>
            <rFont val="Tahoma"/>
            <family val="2"/>
          </rPr>
          <t>Recycle loops are not included in the GHG calculations, as they are not inputs/outputs that cross the pathway boundary, nor do they enter/leave the boundary of the individual process step</t>
        </r>
      </text>
    </comment>
    <comment ref="J2" authorId="1" shapeId="0" xr:uid="{620C61B3-CC62-4D30-843D-4F29DD3BC25A}">
      <text>
        <r>
          <rPr>
            <sz val="9"/>
            <color indexed="81"/>
            <rFont val="Tahoma"/>
            <family val="2"/>
          </rPr>
          <t>will be 0 for some inputs or outputs,  e.g. some chemicals will not have an LHV, or e.g. water</t>
        </r>
      </text>
    </comment>
    <comment ref="N2" authorId="2" shapeId="0" xr:uid="{7CB2872E-FC08-4533-9264-787DBD2B8F4B}">
      <text>
        <r>
          <rPr>
            <b/>
            <sz val="9"/>
            <color indexed="81"/>
            <rFont val="Tahoma"/>
            <family val="2"/>
          </rPr>
          <t>AFF:</t>
        </r>
        <r>
          <rPr>
            <sz val="9"/>
            <color indexed="81"/>
            <rFont val="Tahoma"/>
            <family val="2"/>
          </rPr>
          <t xml:space="preserve">
Only applicable for co-product heat or steam, used for Carnot efficiency calculation, for emission allocation calculations</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<sst xmlns="http://schemas.openxmlformats.org/spreadsheetml/2006/main" count="1788" uniqueCount="391">
  <si>
    <t>Low Carbon Fuels Fund (LCFF) Window 1 - Appendix H: GHG emissions intensity</t>
  </si>
  <si>
    <t>Power to Liquids consignment</t>
  </si>
  <si>
    <t>Project name</t>
  </si>
  <si>
    <t>Lead applicant</t>
  </si>
  <si>
    <t>Project location</t>
  </si>
  <si>
    <t>Type of plant</t>
  </si>
  <si>
    <t>Last project lifecycle stage to be funded under LCFF</t>
  </si>
  <si>
    <t>First full calendar year of operations</t>
  </si>
  <si>
    <t>Conversion technology pathway</t>
  </si>
  <si>
    <t>Feedstock (in this workbook)</t>
  </si>
  <si>
    <t>Non-biogenic renewable, nuclear or grid mix PTL consignment?</t>
  </si>
  <si>
    <t>If your plant is a demonstration, or a FOAK commercial only requesting Pre-FEED funding, you may choose to input a delivered feedstock emission intensity into the "Conversion to jet" tab instead of filling upstream steps</t>
  </si>
  <si>
    <t>Any plant may choose to use the SAF Mandate default value for downstream jet distribution emissions instead of filling downstream steps with their own data</t>
  </si>
  <si>
    <t>Do you wish to enter your own jet distribution step data?</t>
  </si>
  <si>
    <t>Legend</t>
  </si>
  <si>
    <t>Cells require data input</t>
  </si>
  <si>
    <t>Calculation cells</t>
  </si>
  <si>
    <t>Highlighted cell to match chosen year (cell input not required)</t>
  </si>
  <si>
    <t>Cell does not require data input and is not a calculation</t>
  </si>
  <si>
    <t>Workbook structure</t>
  </si>
  <si>
    <t>Guidance</t>
  </si>
  <si>
    <t>Project name, location, type, lifecycle stage, year, pathway, feedstock, consignment information, workbook legend, workbook structure and disclaimer. Complete the initial questions at the top of this worksheet</t>
  </si>
  <si>
    <t>Units</t>
  </si>
  <si>
    <t>Unit conversions that can be used throughout the workbook (additional conversions can be added if required)</t>
  </si>
  <si>
    <t>Assumptions</t>
  </si>
  <si>
    <t>Average grid mix electricity GHG emissions factor and PTL eligible shares to be used, other useful reference sources</t>
  </si>
  <si>
    <t>Summary</t>
  </si>
  <si>
    <t>Results tab showing module efficiencies, emissions, allocation between (co)products and chain total GHG emissions vs LCFF GHG threshold. Copy-paste into your application form</t>
  </si>
  <si>
    <t>System boundary</t>
  </si>
  <si>
    <t>Please provide a schematic representation of your system boundary, for the chosen consignment</t>
  </si>
  <si>
    <t>Additional evidence</t>
  </si>
  <si>
    <t>Evidence for feedstock electricity/heat eligibility, CO2 sourcing, non-waste fossil hydrogen limit, CCS</t>
  </si>
  <si>
    <t>CO2 capture</t>
  </si>
  <si>
    <r>
      <t xml:space="preserve">Complete each of the applicable chain component worksheets, ensuring that all inputs and outputs for each process are captured. In each worksheet, a set of example inputs and outputs are provided. This should not be considered an exhaustive list, and some of the examples may not apply to your process, so </t>
    </r>
    <r>
      <rPr>
        <sz val="11"/>
        <color rgb="FFFF0000"/>
        <rFont val="Calibri"/>
        <family val="2"/>
      </rPr>
      <t xml:space="preserve">red text </t>
    </r>
    <r>
      <rPr>
        <sz val="11"/>
        <color rgb="FF000000"/>
        <rFont val="Calibri"/>
        <family val="2"/>
      </rPr>
      <t xml:space="preserve">should be deleted or adapted as appropriate.
The input and output values should be reported in tonnes/yr or MWh/yr. If you are converting from tonnes/hr or MW, please provide the assumed operating hours at the bottom of the worksheet. 
If a worksheet is not required, set the relevant row in column C in the Summary tab to "No", and this will keep the worksheet result as 100% efficiency, 100% allocation with no added GHG emissions (i.e. no impact).
The number of workbooks required will depend on (a) whether multiple/mixed feedstocks are used, and (b) the proposed plant(s):
(a) Complete separate Excel workbooks for each feedstock used. If using a mix of feedstock electricity sources, complete separate Excel workbooks for each, splitting step input &amp; output flow data across the different workbooks (noting flow LHVs and step conversion efficiencies can remain the same).
(b) For those applying for funding for a FOAK commercial plant, complete a workbook for each consignment from that plant. For those applying for funding for a demo plant, complete separate Excel workbooks, one for each consignment of the demo plant and one for each consignment for a future FOAK commercial scale plant (evidencing any integration/optimisation changes from the demo plant, or changes in assumed feedstocks).
</t>
    </r>
  </si>
  <si>
    <t>CO2 processing</t>
  </si>
  <si>
    <t>CO2 transport</t>
  </si>
  <si>
    <t>H2 electrolysis</t>
  </si>
  <si>
    <t>H2 processing</t>
  </si>
  <si>
    <t>H2 transport</t>
  </si>
  <si>
    <t>Conversion to intermediate</t>
  </si>
  <si>
    <t>Intermediate transport</t>
  </si>
  <si>
    <t>Conversion to jet</t>
  </si>
  <si>
    <t>Jet distribution 1</t>
  </si>
  <si>
    <t>Jet storage</t>
  </si>
  <si>
    <t>Jet distribution 2</t>
  </si>
  <si>
    <t>Aircraft refuelling</t>
  </si>
  <si>
    <t>Disclaimer</t>
  </si>
  <si>
    <t xml:space="preserve">An applicant achieving a satisfactory GHG emissions result within the template is not necessarily proof of compliance with the Low Carbon Fuels Fund’s GHG emissions eligibility criteria, nor with the UK's SAF mandate. </t>
  </si>
  <si>
    <t>ERM, WSP and DfT take no responsibility for any user errors or inconsistent datasets being used.</t>
  </si>
  <si>
    <t>The onus is on the applicant to carefully check all the data they input and any suggested datasets referenced within the tool that they rely on within their calculations.</t>
  </si>
  <si>
    <t>Only once a completed version of this workbook, accompanying workbooks for any other fuel consignments (where relevant) and all accompanying evidence have been subject to detailed review for validity and consistency (which will happen throughout the funding allocation process) will DfT be able to state whether a project is compliant with the GHG eligibility requirements of the Low Carbon Fuels Fund.</t>
  </si>
  <si>
    <t>Version control: v4.0</t>
  </si>
  <si>
    <t>Energy conversion factors</t>
  </si>
  <si>
    <t>From                                         To</t>
  </si>
  <si>
    <t>TJ</t>
  </si>
  <si>
    <t>Gcal</t>
  </si>
  <si>
    <t>Mtoe</t>
  </si>
  <si>
    <t>Mbtu</t>
  </si>
  <si>
    <t>GWh</t>
  </si>
  <si>
    <t>Terajoule (TJ)</t>
  </si>
  <si>
    <t>GigaCalorie (Gcal)</t>
  </si>
  <si>
    <t>million tonne of oil equivalent (Mtoe)</t>
  </si>
  <si>
    <t>million British thermal unit (Mbtu)</t>
  </si>
  <si>
    <t>GigaWatt hour (GWh)</t>
  </si>
  <si>
    <t>Mass conversion factors</t>
  </si>
  <si>
    <t>kg</t>
  </si>
  <si>
    <t>te</t>
  </si>
  <si>
    <t>lt</t>
  </si>
  <si>
    <t>st</t>
  </si>
  <si>
    <t>lb</t>
  </si>
  <si>
    <t>oz</t>
  </si>
  <si>
    <t>kilogramme (kg)</t>
  </si>
  <si>
    <t>tonne (te)</t>
  </si>
  <si>
    <t>long ton (lt)</t>
  </si>
  <si>
    <t>short ton (st)</t>
  </si>
  <si>
    <t>pound (lb)</t>
  </si>
  <si>
    <t>ounce (oz)</t>
  </si>
  <si>
    <t>Volume conversion factors</t>
  </si>
  <si>
    <t>gal US</t>
  </si>
  <si>
    <t>gal UK</t>
  </si>
  <si>
    <t>bbl</t>
  </si>
  <si>
    <t>ft3</t>
  </si>
  <si>
    <t>l</t>
  </si>
  <si>
    <t>m3</t>
  </si>
  <si>
    <t>US gallon (gal)</t>
  </si>
  <si>
    <t>UK gallon (gal)</t>
  </si>
  <si>
    <t>barrel (bbl)</t>
  </si>
  <si>
    <t>cubic feet (ft3)</t>
  </si>
  <si>
    <t>litre (l)</t>
  </si>
  <si>
    <t>cubic metre (m3)</t>
  </si>
  <si>
    <t>Length conversion factors</t>
  </si>
  <si>
    <t>in</t>
  </si>
  <si>
    <t>ft</t>
  </si>
  <si>
    <t>yd</t>
  </si>
  <si>
    <t>mi</t>
  </si>
  <si>
    <t>nmi</t>
  </si>
  <si>
    <t>m</t>
  </si>
  <si>
    <t>km</t>
  </si>
  <si>
    <t>inch (in)</t>
  </si>
  <si>
    <t>foot (ft)</t>
  </si>
  <si>
    <t>yard (yd)</t>
  </si>
  <si>
    <t>mile (mi)</t>
  </si>
  <si>
    <t>nautical mile (nmi)</t>
  </si>
  <si>
    <t>metre (m)</t>
  </si>
  <si>
    <t>kilometre (km)</t>
  </si>
  <si>
    <t>Power conversion factors</t>
  </si>
  <si>
    <t>HP</t>
  </si>
  <si>
    <t>kW</t>
  </si>
  <si>
    <t>horsepower (HP) - mechanic</t>
  </si>
  <si>
    <t>kilowatts (kW)</t>
  </si>
  <si>
    <t>Metric Prefixes</t>
  </si>
  <si>
    <t>10^x</t>
  </si>
  <si>
    <t>Prefix</t>
  </si>
  <si>
    <t>Symbol</t>
  </si>
  <si>
    <t>10^24</t>
  </si>
  <si>
    <t>yotta</t>
  </si>
  <si>
    <t>Y</t>
  </si>
  <si>
    <t>10^21</t>
  </si>
  <si>
    <t>zetta</t>
  </si>
  <si>
    <t>Z</t>
  </si>
  <si>
    <t>10^18</t>
  </si>
  <si>
    <t>exa</t>
  </si>
  <si>
    <t>E</t>
  </si>
  <si>
    <t>10^15</t>
  </si>
  <si>
    <t>peta</t>
  </si>
  <si>
    <t>P</t>
  </si>
  <si>
    <t>10^12</t>
  </si>
  <si>
    <t>tera</t>
  </si>
  <si>
    <t>T</t>
  </si>
  <si>
    <t>10^9</t>
  </si>
  <si>
    <t>giga</t>
  </si>
  <si>
    <t>G</t>
  </si>
  <si>
    <t>10^6</t>
  </si>
  <si>
    <t>mega</t>
  </si>
  <si>
    <t>M</t>
  </si>
  <si>
    <t>10^3</t>
  </si>
  <si>
    <t>kilo</t>
  </si>
  <si>
    <t>k</t>
  </si>
  <si>
    <t>10^2</t>
  </si>
  <si>
    <t>hecto</t>
  </si>
  <si>
    <t>h</t>
  </si>
  <si>
    <t>10^1</t>
  </si>
  <si>
    <t>deka</t>
  </si>
  <si>
    <t>da</t>
  </si>
  <si>
    <t>10^-1</t>
  </si>
  <si>
    <t>deci</t>
  </si>
  <si>
    <t>d</t>
  </si>
  <si>
    <t>10^-2</t>
  </si>
  <si>
    <t>centi</t>
  </si>
  <si>
    <t>c</t>
  </si>
  <si>
    <t>10^-3</t>
  </si>
  <si>
    <t>milli</t>
  </si>
  <si>
    <t>10^-6</t>
  </si>
  <si>
    <t>micro</t>
  </si>
  <si>
    <t>10^-9</t>
  </si>
  <si>
    <t>nano</t>
  </si>
  <si>
    <t>n</t>
  </si>
  <si>
    <t>10^-12</t>
  </si>
  <si>
    <t>pico</t>
  </si>
  <si>
    <t>p</t>
  </si>
  <si>
    <t>10^-15</t>
  </si>
  <si>
    <t>femto</t>
  </si>
  <si>
    <t>f</t>
  </si>
  <si>
    <t>10^-18</t>
  </si>
  <si>
    <t>atto</t>
  </si>
  <si>
    <t>a</t>
  </si>
  <si>
    <t>10^-21</t>
  </si>
  <si>
    <t>zepto</t>
  </si>
  <si>
    <t>z</t>
  </si>
  <si>
    <t>10^-24</t>
  </si>
  <si>
    <t>yocto</t>
  </si>
  <si>
    <t>y</t>
  </si>
  <si>
    <t xml:space="preserve">Sources: </t>
  </si>
  <si>
    <t>http://wds.iea.org/wds/pdf/documentation_co2_2012.pdf</t>
  </si>
  <si>
    <t>http://www.exo.net/~pauld/physics/Metric_prefixes.html</t>
  </si>
  <si>
    <t>Global warming potentials</t>
  </si>
  <si>
    <t>Greenhouse gas</t>
  </si>
  <si>
    <t>tCO2e/t of gas</t>
  </si>
  <si>
    <t>CO</t>
  </si>
  <si>
    <t>https://www.ipcc.ch/site/assets/uploads/2018/02/ar4-wg1-chapter2-1.pdf</t>
  </si>
  <si>
    <t>H2</t>
  </si>
  <si>
    <t>https://www.gov.uk/government/publications/atmospheric-implications-of-increased-hydrogen-use</t>
  </si>
  <si>
    <t>CH4</t>
  </si>
  <si>
    <t>https://www.gov.uk/government/publications/rtfo-and-saf-mandate-technical-information</t>
  </si>
  <si>
    <t>N2O</t>
  </si>
  <si>
    <t>Lists</t>
  </si>
  <si>
    <t>Project data</t>
  </si>
  <si>
    <t>Module use</t>
  </si>
  <si>
    <t>Yes</t>
  </si>
  <si>
    <t>No</t>
  </si>
  <si>
    <t>Not applicable</t>
  </si>
  <si>
    <t>GHG intensity of average grid mix electricity consumed by industrial users (gCO2e/MJe)</t>
  </si>
  <si>
    <t>First full calendar year of operations for your proposed plant</t>
  </si>
  <si>
    <t>Great Britain</t>
  </si>
  <si>
    <t>Northern Ireland</t>
  </si>
  <si>
    <t>Please note that these trajectories are based off the NESO FES Holistic Scenario (including BECCS) for GB, and SONI TES Self-Sustaining Scenario for NI. Actual in year grid factors will differ from these projections.</t>
  </si>
  <si>
    <t xml:space="preserve">These respective GB/NI grid intensities are to be used in your Appendix H Excel workbook(s) for any consumption of GB/NI grid electricity by your plant or components of your supply chain, as well as for any RCF feedstocks where GB/NI grid electricity is the displaced energy in the RCF counterfactual. </t>
  </si>
  <si>
    <t>These values include upstream &amp; generation GHG emissions for generation &amp; gross imports, as well as downstream T&amp;D losses. A floor value of zero has been taken for the purposes of the LCFF, to align with other UK Government policies.</t>
  </si>
  <si>
    <t>Compliance with the RTFO &amp; SAF Mandate Guidance during operations will rely on using actual grid factors (that apply this full scope of emissions) from "relevant competent authorities". Note current NESO and EirGrid live reporting of GB and NI grid intensities do NOT include upstream emissions.</t>
  </si>
  <si>
    <t xml:space="preserve">If your plant is proposing to start full operations in e.g. August 2029, your first full calendar year of operations is 2030. You should therefore use the 2030 grid factor above for the relevant location for any consumption of grid electricity. </t>
  </si>
  <si>
    <t>PTL-eligible share of average grid mix electricity</t>
  </si>
  <si>
    <t xml:space="preserve">Using the above NESO and SONI scenarios, the PTL-eligible shares of the average GB/NI grid mix has been derived in the table above. </t>
  </si>
  <si>
    <t>Electricity generation from wind, solar, hydroelectric, geothermal, tidal, wave and nuclear sources are included in the calculation of the PTL-eligible share. The shares of gross imports and storage discharge has been deemed non-eligible in these calculations for simplicity, and as full evidence requirements are not yet established.</t>
  </si>
  <si>
    <t>These values are to be used for the &gt;90% feedstock electricity eligibility calculations if your project plans to consume a proportion of average grid mix electricity as feedstock electricity in producing SAF.</t>
  </si>
  <si>
    <t>Note these indicative values are only for use in the Low Carbon Fuels Fund, and these values should not be used to determine eligibility for the SAF mandate or RCM, in either the first year of plant operations or any other given year.</t>
  </si>
  <si>
    <t>Useful links, references</t>
  </si>
  <si>
    <t>RTFO &amp; SAF Mandate technical guidance</t>
  </si>
  <si>
    <t>SAF Mandate Compliance guidance</t>
  </si>
  <si>
    <t>https://www.gov.uk/government/publications/saf-mandate-compliance</t>
  </si>
  <si>
    <t>UK Government conversion factors for Company Reporting.</t>
  </si>
  <si>
    <t>https://www.gov.uk/government/collections/government-conversion-factors-for-company-reporting</t>
  </si>
  <si>
    <t>0.13% methane loss per 1000km suggested for NTS gas grid transport</t>
  </si>
  <si>
    <t>https://www.gov.uk/government/publications/rtfo-biomethane</t>
  </si>
  <si>
    <t>0.45% methane loss suggested for gas distribution grid transport</t>
  </si>
  <si>
    <t>https://www.erm.com/contentassets/553cd40a6def42b196e32e4d70e149a1/zemo-low-carbon-hydrogen-wtt-pathways-full-report.pdf</t>
  </si>
  <si>
    <t>The following links can provide useful data sources that may be relevant</t>
  </si>
  <si>
    <t>UK &amp; Ireland Carbon Calculator</t>
  </si>
  <si>
    <t>https://www.gov.uk/government/publications/biofuels-carbon-calculator-rtfo</t>
  </si>
  <si>
    <t>UK Low Carbon Hydrogen Standard - guidance and annexes</t>
  </si>
  <si>
    <t>https://www.gov.uk/government/publications/uk-low-carbon-hydrogen-standard-emissions-reporting-and-sustainability-criteria</t>
  </si>
  <si>
    <t>UK Low Carbon Hydrogen Standard - data table annex</t>
  </si>
  <si>
    <t>https://assets.publishing.service.gov.uk/media/69678bf7a2bb8d22cd7b0d94/uk-low-carbon-hydrogen-standard-v4-data-annex-january-2026.pdf</t>
  </si>
  <si>
    <t>RED implementing act</t>
  </si>
  <si>
    <t>https://eur-lex.europa.eu/legal-content/EN/TXT/PDF/?uri=CELEX:02022R0996-20231230</t>
  </si>
  <si>
    <t>RED III text</t>
  </si>
  <si>
    <t>https://eur-lex.europa.eu/legal-content/EN/TXT/PDF/?uri=CELEX:02018L2001-20231120</t>
  </si>
  <si>
    <t>RED Delegated Act RFNBO/RCF GHG emissions</t>
  </si>
  <si>
    <t>https://eur-lex.europa.eu/legal-content/EN/TXT/PDF/?uri=CELEX:32023R1185</t>
  </si>
  <si>
    <t>ReFuelEUAviation text</t>
  </si>
  <si>
    <t>https://data.consilium.europa.eu/doc/document/PE-29-2023-INIT/en/pdf</t>
  </si>
  <si>
    <t>JRC updated GHG emission values of biofuels &amp; biomass fuels in RED</t>
  </si>
  <si>
    <t>https://publications.jrc.ec.europa.eu/repository/handle/JRC142012</t>
  </si>
  <si>
    <t>JRC LCA comparison of hydrogen delivery options within Europe</t>
  </si>
  <si>
    <t>https://publications.jrc.ec.europa.eu/repository/handle/JRC137953</t>
  </si>
  <si>
    <t>JEC WTT v5 (old)</t>
  </si>
  <si>
    <t>https://publications.jrc.ec.europa.eu/repository/handle/JRC119036</t>
  </si>
  <si>
    <t>JRC report for biofuel GHG default values (old)</t>
  </si>
  <si>
    <t>https://publications.jrc.ec.europa.eu/repository/handle/JRC104483</t>
  </si>
  <si>
    <t>JRC input database for biofuel GHG default values (old)</t>
  </si>
  <si>
    <t>https://data.jrc.ec.europa.eu/dataset/e51f4304-7023-4fca-8900-7d206f89b914</t>
  </si>
  <si>
    <t>JRC report for solid/gaseous biogenic GHG default values (old)</t>
  </si>
  <si>
    <t>https://publications.jrc.ec.europa.eu/repository/handle/JRC104759</t>
  </si>
  <si>
    <t>https://data.jrc.ec.europa.eu/dataset/jrc-alf-bio-bioenergy_jrc_annexvi_com2016-767_v1_july17</t>
  </si>
  <si>
    <t>EcoInvent/ISCC database of GHG emissions (old)</t>
  </si>
  <si>
    <t>https://web.archive.org/web/20190605065129/http://www.arb.ca.gov/fuels/lcfs/workgroups/lcfssustain/ISCC_EU_205_GHG_Calculation_and_GHG_Audit_2.3_eng.pdf</t>
  </si>
  <si>
    <t>IEA Net Zero Emissions by 2050 scenario</t>
  </si>
  <si>
    <t>https://iea.blob.core.windows.net/assets/deebef5d-0c34-4539-9d0c-10b13d840027/NetZeroby2050-ARoadmapfortheGlobalEnergySector_CORR.pdf</t>
  </si>
  <si>
    <r>
      <t xml:space="preserve">Supply chain module 
</t>
    </r>
    <r>
      <rPr>
        <sz val="11"/>
        <color rgb="FF000000"/>
        <rFont val="Calibri"/>
        <family val="2"/>
      </rPr>
      <t>(module &amp; tab names can be altered)</t>
    </r>
  </si>
  <si>
    <r>
      <t xml:space="preserve">Is the module used? 
</t>
    </r>
    <r>
      <rPr>
        <sz val="11"/>
        <color rgb="FF000000"/>
        <rFont val="Calibri"/>
        <family val="2"/>
      </rPr>
      <t>(to complete)</t>
    </r>
  </si>
  <si>
    <r>
      <t xml:space="preserve">Module efficiency </t>
    </r>
    <r>
      <rPr>
        <sz val="11"/>
        <color rgb="FF000000"/>
        <rFont val="Calibri"/>
        <family val="2"/>
      </rPr>
      <t>(kg main output/kg main input)</t>
    </r>
  </si>
  <si>
    <r>
      <t xml:space="preserve">Module efficiency </t>
    </r>
    <r>
      <rPr>
        <sz val="11"/>
        <color rgb="FF000000"/>
        <rFont val="Calibri"/>
        <family val="2"/>
      </rPr>
      <t>(MJ</t>
    </r>
    <r>
      <rPr>
        <vertAlign val="subscript"/>
        <sz val="11"/>
        <color rgb="FF000000"/>
        <rFont val="Calibri"/>
        <family val="2"/>
      </rPr>
      <t>LHV</t>
    </r>
    <r>
      <rPr>
        <sz val="11"/>
        <color rgb="FF000000"/>
        <rFont val="Calibri"/>
        <family val="2"/>
      </rPr>
      <t xml:space="preserve"> main output/MJ</t>
    </r>
    <r>
      <rPr>
        <vertAlign val="subscript"/>
        <sz val="11"/>
        <color rgb="FF000000"/>
        <rFont val="Calibri"/>
        <family val="2"/>
      </rPr>
      <t>LHV</t>
    </r>
    <r>
      <rPr>
        <sz val="11"/>
        <color rgb="FF000000"/>
        <rFont val="Calibri"/>
        <family val="2"/>
      </rPr>
      <t xml:space="preserve"> main input)</t>
    </r>
  </si>
  <si>
    <r>
      <t xml:space="preserve">Cumulative backward CO2 chain efficiency 
</t>
    </r>
    <r>
      <rPr>
        <sz val="11"/>
        <color rgb="FF000000"/>
        <rFont val="Calibri"/>
        <family val="2"/>
      </rPr>
      <t>(kg module main output/kg delivered CO2)</t>
    </r>
  </si>
  <si>
    <r>
      <t xml:space="preserve">Cumulative backward chain efficiency 
</t>
    </r>
    <r>
      <rPr>
        <sz val="11"/>
        <color rgb="FF000000"/>
        <rFont val="Calibri"/>
        <family val="2"/>
      </rPr>
      <t>(MJ</t>
    </r>
    <r>
      <rPr>
        <vertAlign val="subscript"/>
        <sz val="11"/>
        <color rgb="FF000000"/>
        <rFont val="Calibri"/>
        <family val="2"/>
      </rPr>
      <t>LHV</t>
    </r>
    <r>
      <rPr>
        <sz val="11"/>
        <color rgb="FF000000"/>
        <rFont val="Calibri"/>
        <family val="2"/>
      </rPr>
      <t xml:space="preserve"> module main output/MJ</t>
    </r>
    <r>
      <rPr>
        <vertAlign val="subscript"/>
        <sz val="11"/>
        <color rgb="FF000000"/>
        <rFont val="Calibri"/>
        <family val="2"/>
      </rPr>
      <t>LHV</t>
    </r>
    <r>
      <rPr>
        <sz val="11"/>
        <color rgb="FF000000"/>
        <rFont val="Calibri"/>
        <family val="2"/>
      </rPr>
      <t xml:space="preserve"> final fuel)</t>
    </r>
  </si>
  <si>
    <r>
      <t xml:space="preserve">GHG emissions from module, WITHOUT allocation
</t>
    </r>
    <r>
      <rPr>
        <sz val="11"/>
        <color rgb="FF000000"/>
        <rFont val="Calibri"/>
        <family val="2"/>
      </rPr>
      <t>(gCO</t>
    </r>
    <r>
      <rPr>
        <vertAlign val="subscript"/>
        <sz val="11"/>
        <color rgb="FF000000"/>
        <rFont val="Calibri"/>
        <family val="2"/>
      </rPr>
      <t>2</t>
    </r>
    <r>
      <rPr>
        <sz val="11"/>
        <color rgb="FF000000"/>
        <rFont val="Calibri"/>
        <family val="2"/>
      </rPr>
      <t>e/kg module main output)</t>
    </r>
  </si>
  <si>
    <r>
      <t xml:space="preserve">GHG emissions from module, WITHOUT allocation
</t>
    </r>
    <r>
      <rPr>
        <sz val="11"/>
        <color rgb="FF000000"/>
        <rFont val="Calibri"/>
        <family val="2"/>
      </rPr>
      <t>(gCO</t>
    </r>
    <r>
      <rPr>
        <vertAlign val="subscript"/>
        <sz val="11"/>
        <color rgb="FF000000"/>
        <rFont val="Calibri"/>
        <family val="2"/>
      </rPr>
      <t>2</t>
    </r>
    <r>
      <rPr>
        <sz val="11"/>
        <color rgb="FF000000"/>
        <rFont val="Calibri"/>
        <family val="2"/>
      </rPr>
      <t>e/MJ</t>
    </r>
    <r>
      <rPr>
        <vertAlign val="subscript"/>
        <sz val="11"/>
        <color rgb="FF000000"/>
        <rFont val="Calibri"/>
        <family val="2"/>
      </rPr>
      <t>LHV</t>
    </r>
    <r>
      <rPr>
        <sz val="11"/>
        <color rgb="FF000000"/>
        <rFont val="Calibri"/>
        <family val="2"/>
      </rPr>
      <t xml:space="preserve"> module main output)</t>
    </r>
  </si>
  <si>
    <r>
      <t xml:space="preserve">GHG emissions from module, WITHOUT allocation
</t>
    </r>
    <r>
      <rPr>
        <sz val="11"/>
        <color rgb="FF000000"/>
        <rFont val="Calibri"/>
        <family val="2"/>
      </rPr>
      <t>(gCO</t>
    </r>
    <r>
      <rPr>
        <vertAlign val="subscript"/>
        <sz val="11"/>
        <color rgb="FF000000"/>
        <rFont val="Calibri"/>
        <family val="2"/>
      </rPr>
      <t>2</t>
    </r>
    <r>
      <rPr>
        <sz val="11"/>
        <color rgb="FF000000"/>
        <rFont val="Calibri"/>
        <family val="2"/>
      </rPr>
      <t>e/kg delivered CO2)</t>
    </r>
  </si>
  <si>
    <r>
      <t xml:space="preserve">GHG emissions from module, WITHOUT allocation
</t>
    </r>
    <r>
      <rPr>
        <sz val="11"/>
        <color rgb="FF000000"/>
        <rFont val="Calibri"/>
        <family val="2"/>
      </rPr>
      <t>(gCO</t>
    </r>
    <r>
      <rPr>
        <vertAlign val="subscript"/>
        <sz val="11"/>
        <color rgb="FF000000"/>
        <rFont val="Calibri"/>
        <family val="2"/>
      </rPr>
      <t>2</t>
    </r>
    <r>
      <rPr>
        <sz val="11"/>
        <color rgb="FF000000"/>
        <rFont val="Calibri"/>
        <family val="2"/>
      </rPr>
      <t>e/MJ</t>
    </r>
    <r>
      <rPr>
        <vertAlign val="subscript"/>
        <sz val="11"/>
        <color rgb="FF000000"/>
        <rFont val="Calibri"/>
        <family val="2"/>
      </rPr>
      <t>LHV</t>
    </r>
    <r>
      <rPr>
        <sz val="11"/>
        <color rgb="FF000000"/>
        <rFont val="Calibri"/>
        <family val="2"/>
      </rPr>
      <t xml:space="preserve"> final fuel)</t>
    </r>
  </si>
  <si>
    <t>Allocation of GHG emissions to main output of each module</t>
  </si>
  <si>
    <t>Cumulative backward chain allocation of GHG emissions</t>
  </si>
  <si>
    <r>
      <t xml:space="preserve">GHG emissions from module, WITH allocation </t>
    </r>
    <r>
      <rPr>
        <sz val="11"/>
        <color rgb="FF000000"/>
        <rFont val="Calibri"/>
        <family val="2"/>
      </rPr>
      <t>(gCO</t>
    </r>
    <r>
      <rPr>
        <vertAlign val="subscript"/>
        <sz val="11"/>
        <color rgb="FF000000"/>
        <rFont val="Calibri"/>
        <family val="2"/>
      </rPr>
      <t>2</t>
    </r>
    <r>
      <rPr>
        <sz val="11"/>
        <color rgb="FF000000"/>
        <rFont val="Calibri"/>
        <family val="2"/>
      </rPr>
      <t>e/kg delivered CO2)</t>
    </r>
  </si>
  <si>
    <r>
      <t xml:space="preserve">GHG emissions from module, WITH allocation </t>
    </r>
    <r>
      <rPr>
        <sz val="11"/>
        <color rgb="FF000000"/>
        <rFont val="Calibri"/>
        <family val="2"/>
      </rPr>
      <t>(gCO</t>
    </r>
    <r>
      <rPr>
        <vertAlign val="subscript"/>
        <sz val="11"/>
        <color rgb="FF000000"/>
        <rFont val="Calibri"/>
        <family val="2"/>
      </rPr>
      <t>2</t>
    </r>
    <r>
      <rPr>
        <sz val="11"/>
        <color rgb="FF000000"/>
        <rFont val="Calibri"/>
        <family val="2"/>
      </rPr>
      <t>e/MJ</t>
    </r>
    <r>
      <rPr>
        <vertAlign val="subscript"/>
        <sz val="11"/>
        <color rgb="FF000000"/>
        <rFont val="Calibri"/>
        <family val="2"/>
      </rPr>
      <t>LHV</t>
    </r>
    <r>
      <rPr>
        <sz val="11"/>
        <color rgb="FF000000"/>
        <rFont val="Calibri"/>
        <family val="2"/>
      </rPr>
      <t xml:space="preserve"> final fuel)</t>
    </r>
  </si>
  <si>
    <t>Outstanding actions for the modules</t>
  </si>
  <si>
    <t>Total chain</t>
  </si>
  <si>
    <t>Check all the required information has been provided in the relevant modules above</t>
  </si>
  <si>
    <t>Low Carbon Fuels Fund threshold</t>
  </si>
  <si>
    <t>Include a copy of this table in your application form</t>
  </si>
  <si>
    <t>Please provide a schematic representation of your system boundary and supply chain for the fuel consignment(s) analysed in this Workbook</t>
  </si>
  <si>
    <t>If applicable, evidence that at least 90% of the feedstock electricity/heat is derived from non-biogenic or nuclear sources</t>
  </si>
  <si>
    <t>If applicable, evidence that at least 90% of the feedstock electricity/heat meets the PTL requirements of the SAF Mandate, except for additionality rules</t>
  </si>
  <si>
    <t>If applicable, evidence on eligibility of CO2 sourcing</t>
  </si>
  <si>
    <t>If applicable, calculation of the amount of non-waste fossil-fuel derived hydrogen used compared to total jet output (and compliance with 10% threshold)</t>
  </si>
  <si>
    <t>If applicable, evidence for CCS use and compliance with RTFO &amp; SAF Mandate Technical Guidance requirements</t>
  </si>
  <si>
    <t>Other relevant evidence</t>
  </si>
  <si>
    <t>Demonstration project or FOAK Pre-FEED project selected and no upstream data available - if applicable, enter delivered captured CO2 emission factor in the "Conversion to jet" worksheet</t>
  </si>
  <si>
    <t>Type of input/output</t>
  </si>
  <si>
    <t>Description of input/output</t>
  </si>
  <si>
    <t>Value</t>
  </si>
  <si>
    <t>Further flow details (e.g. energy source, type, distance, temperature, pressure, purity)</t>
  </si>
  <si>
    <t>Source / evidence (e.g. reports, contracts, delivery notes, lab tests, model)</t>
  </si>
  <si>
    <t>Flow in from/out to:</t>
  </si>
  <si>
    <t>Does the flow cross the GHG assessment boundary?</t>
  </si>
  <si>
    <r>
      <t>Lower heating value [LHV] (MJ/kg</t>
    </r>
    <r>
      <rPr>
        <b/>
        <vertAlign val="subscript"/>
        <sz val="11"/>
        <color rgb="FF000098"/>
        <rFont val="Calibri"/>
        <family val="2"/>
      </rPr>
      <t>dry</t>
    </r>
    <r>
      <rPr>
        <b/>
        <sz val="11"/>
        <color rgb="FF000098"/>
        <rFont val="Calibri"/>
        <family val="2"/>
      </rPr>
      <t>)</t>
    </r>
  </si>
  <si>
    <r>
      <t>Reference for LHV</t>
    </r>
    <r>
      <rPr>
        <b/>
        <vertAlign val="subscript"/>
        <sz val="11"/>
        <color rgb="FF000098"/>
        <rFont val="Calibri"/>
        <family val="2"/>
      </rPr>
      <t>dry</t>
    </r>
  </si>
  <si>
    <t>Moisture content (kg water/kg as received)</t>
  </si>
  <si>
    <t>Reference for moisture content</t>
  </si>
  <si>
    <r>
      <t>Co-product heat/steam temperature (</t>
    </r>
    <r>
      <rPr>
        <b/>
        <sz val="11"/>
        <color rgb="FF000098"/>
        <rFont val="Aptos Narrow"/>
        <family val="2"/>
      </rPr>
      <t>°</t>
    </r>
    <r>
      <rPr>
        <b/>
        <sz val="11"/>
        <color rgb="FF000098"/>
        <rFont val="Calibri"/>
        <family val="2"/>
      </rPr>
      <t>C)</t>
    </r>
  </si>
  <si>
    <r>
      <t>Equivalent energy flow (MWh/yr LHV</t>
    </r>
    <r>
      <rPr>
        <b/>
        <vertAlign val="subscript"/>
        <sz val="11"/>
        <color rgb="FF000098"/>
        <rFont val="Calibri"/>
        <family val="2"/>
      </rPr>
      <t>wet</t>
    </r>
    <r>
      <rPr>
        <b/>
        <sz val="11"/>
        <color rgb="FF000098"/>
        <rFont val="Calibri"/>
        <family val="2"/>
      </rPr>
      <t>)</t>
    </r>
  </si>
  <si>
    <r>
      <t>Module efficiency (kg</t>
    </r>
    <r>
      <rPr>
        <b/>
        <vertAlign val="subscript"/>
        <sz val="11"/>
        <color rgb="FF000098"/>
        <rFont val="Calibri"/>
        <family val="2"/>
      </rPr>
      <t xml:space="preserve"> wet</t>
    </r>
    <r>
      <rPr>
        <b/>
        <sz val="11"/>
        <color rgb="FF000098"/>
        <rFont val="Calibri"/>
        <family val="2"/>
      </rPr>
      <t xml:space="preserve"> module main output/kg</t>
    </r>
    <r>
      <rPr>
        <b/>
        <vertAlign val="subscript"/>
        <sz val="11"/>
        <color rgb="FF000098"/>
        <rFont val="Calibri"/>
        <family val="2"/>
      </rPr>
      <t xml:space="preserve"> wet</t>
    </r>
    <r>
      <rPr>
        <b/>
        <sz val="11"/>
        <color rgb="FF000098"/>
        <rFont val="Calibri"/>
        <family val="2"/>
      </rPr>
      <t xml:space="preserve"> module main input)</t>
    </r>
  </si>
  <si>
    <r>
      <t>Equivalent energy flow for allocation (MWh/yr LHV</t>
    </r>
    <r>
      <rPr>
        <b/>
        <vertAlign val="subscript"/>
        <sz val="11"/>
        <color rgb="FF000098"/>
        <rFont val="Calibri"/>
        <family val="2"/>
      </rPr>
      <t>allocation</t>
    </r>
    <r>
      <rPr>
        <b/>
        <sz val="11"/>
        <color rgb="FF000098"/>
        <rFont val="Calibri"/>
        <family val="2"/>
      </rPr>
      <t>)</t>
    </r>
  </si>
  <si>
    <r>
      <t>Energy allocation (MJ</t>
    </r>
    <r>
      <rPr>
        <b/>
        <vertAlign val="subscript"/>
        <sz val="11"/>
        <color rgb="FF000098"/>
        <rFont val="Calibri"/>
        <family val="2"/>
      </rPr>
      <t>LHV allocation</t>
    </r>
    <r>
      <rPr>
        <b/>
        <sz val="11"/>
        <color rgb="FF000098"/>
        <rFont val="Calibri"/>
        <family val="2"/>
      </rPr>
      <t xml:space="preserve"> main product/MJ</t>
    </r>
    <r>
      <rPr>
        <b/>
        <vertAlign val="subscript"/>
        <sz val="11"/>
        <color rgb="FF000098"/>
        <rFont val="Calibri"/>
        <family val="2"/>
      </rPr>
      <t>LHV allocation</t>
    </r>
    <r>
      <rPr>
        <b/>
        <sz val="11"/>
        <color rgb="FF000098"/>
        <rFont val="Calibri"/>
        <family val="2"/>
      </rPr>
      <t xml:space="preserve"> all module products)</t>
    </r>
  </si>
  <si>
    <r>
      <t>GHG intensity 
(gCO</t>
    </r>
    <r>
      <rPr>
        <b/>
        <vertAlign val="subscript"/>
        <sz val="11"/>
        <color rgb="FF000098"/>
        <rFont val="Calibri"/>
        <family val="2"/>
      </rPr>
      <t>2</t>
    </r>
    <r>
      <rPr>
        <b/>
        <sz val="11"/>
        <color rgb="FF000098"/>
        <rFont val="Calibri"/>
        <family val="2"/>
      </rPr>
      <t>e/kg of material) - for materials with tonnes/yr units</t>
    </r>
  </si>
  <si>
    <r>
      <t>GHG intensity 
(gCO</t>
    </r>
    <r>
      <rPr>
        <b/>
        <vertAlign val="subscript"/>
        <sz val="11"/>
        <color rgb="FF000098"/>
        <rFont val="Calibri"/>
        <family val="2"/>
      </rPr>
      <t>2</t>
    </r>
    <r>
      <rPr>
        <b/>
        <sz val="11"/>
        <color rgb="FF000098"/>
        <rFont val="Calibri"/>
        <family val="2"/>
      </rPr>
      <t>e/MJ</t>
    </r>
    <r>
      <rPr>
        <b/>
        <vertAlign val="subscript"/>
        <sz val="11"/>
        <color rgb="FF000098"/>
        <rFont val="Calibri"/>
        <family val="2"/>
      </rPr>
      <t>LHV wet</t>
    </r>
    <r>
      <rPr>
        <b/>
        <sz val="11"/>
        <color rgb="FF000098"/>
        <rFont val="Calibri"/>
        <family val="2"/>
      </rPr>
      <t xml:space="preserve"> of energy) - for materials with MWh/yr (LHV) units</t>
    </r>
  </si>
  <si>
    <t>Reference for GHG intensity</t>
  </si>
  <si>
    <r>
      <t>GHG emissions (gCO</t>
    </r>
    <r>
      <rPr>
        <b/>
        <vertAlign val="subscript"/>
        <sz val="11"/>
        <color rgb="FF000098"/>
        <rFont val="Calibri"/>
        <family val="2"/>
      </rPr>
      <t>2</t>
    </r>
    <r>
      <rPr>
        <b/>
        <sz val="11"/>
        <color rgb="FF000098"/>
        <rFont val="Calibri"/>
        <family val="2"/>
      </rPr>
      <t>e/kg module main output), WITHOUT allocation</t>
    </r>
  </si>
  <si>
    <t>Comments &amp; questions</t>
  </si>
  <si>
    <t>Main input</t>
  </si>
  <si>
    <t>Module main feedstock</t>
  </si>
  <si>
    <t>e.g. Gas stream containing CO2</t>
  </si>
  <si>
    <t>tonnes/yr</t>
  </si>
  <si>
    <t>Energy supply and input materials</t>
  </si>
  <si>
    <t>Energy</t>
  </si>
  <si>
    <t>e.g. Electricity</t>
  </si>
  <si>
    <t>MWh/yr (LHV)</t>
  </si>
  <si>
    <t>Accounting for only the emissions in supplying this input. Record any GHGs released on use in outputs table below</t>
  </si>
  <si>
    <t>e.g. Natural gas</t>
  </si>
  <si>
    <t>e.g. Diesel</t>
  </si>
  <si>
    <t>e.g. Heating oil</t>
  </si>
  <si>
    <t>Chemicals</t>
  </si>
  <si>
    <t>e.g. Amine</t>
  </si>
  <si>
    <t>e.g. Chemicals</t>
  </si>
  <si>
    <t>Materials</t>
  </si>
  <si>
    <t>e.g. Catalyst</t>
  </si>
  <si>
    <t xml:space="preserve">e.g. Water </t>
  </si>
  <si>
    <t>Main output and co-products</t>
  </si>
  <si>
    <t>Module main output</t>
  </si>
  <si>
    <t>e.g. Captured CO2</t>
  </si>
  <si>
    <t>Co-products</t>
  </si>
  <si>
    <t>Residues, wastes and emissions</t>
  </si>
  <si>
    <t>Wastes</t>
  </si>
  <si>
    <t>e.g. Wastewater</t>
  </si>
  <si>
    <t>Accounting for the emissions in disposing of this output</t>
  </si>
  <si>
    <t>e.g. Reject materials, losses</t>
  </si>
  <si>
    <t>Residues</t>
  </si>
  <si>
    <t>e.g. Sulphur</t>
  </si>
  <si>
    <t>e.g. Ash</t>
  </si>
  <si>
    <t>CO2 emitted</t>
  </si>
  <si>
    <t>e.g. Fossil CO2 emitted onsite from use of process inputs (e.g. diesel, nat gas etc)</t>
  </si>
  <si>
    <t>Fossil CO2 emissions generated by process inputs to the step, and emitted, are given a penalty of 1000 gCO2e/kg CO2. Any fossil CO2 that goes uncaptured from the main input gas stream is not accounted for (as this does not cross the system boundary)</t>
  </si>
  <si>
    <t>Fugitive non-CO2 emitted</t>
  </si>
  <si>
    <t>e.g. Methane emitted, net of any mitigation</t>
  </si>
  <si>
    <t>IPCC Fifth Assessment Report (AR5), GWP100 without carbon feedbacks</t>
  </si>
  <si>
    <t>e.g. N2O emitted, net of any mitigation</t>
  </si>
  <si>
    <t>Module total</t>
  </si>
  <si>
    <t>Other characteristics</t>
  </si>
  <si>
    <t>Operating hours</t>
  </si>
  <si>
    <t>Full-load equivalents</t>
  </si>
  <si>
    <t>hr/yr</t>
  </si>
  <si>
    <t>Capture rate</t>
  </si>
  <si>
    <t>CO2 capture rate</t>
  </si>
  <si>
    <t>%</t>
  </si>
  <si>
    <t>Fossil CO2 emissions generated by process inputs to the step, and emitted, are given a penalty of 1000 gCO2e/kg CO2</t>
  </si>
  <si>
    <t>GHG intensity 
(gCO2e/kg of material) - for materials with tonnes/yr units</t>
  </si>
  <si>
    <t>e.g. Oxygen</t>
  </si>
  <si>
    <t>(Unlikely to be any arising from this step)</t>
  </si>
  <si>
    <t>Demonstration project or FOAK Pre-FEED project selected and no upstream data available - if applicable, enter delivered hydrogen emission factor in the "Conversion to jet" worksheet</t>
  </si>
  <si>
    <r>
      <t>Module efficiency (MJ</t>
    </r>
    <r>
      <rPr>
        <b/>
        <vertAlign val="subscript"/>
        <sz val="11"/>
        <color rgb="FF000098"/>
        <rFont val="Calibri"/>
        <family val="2"/>
      </rPr>
      <t>LHV wet</t>
    </r>
    <r>
      <rPr>
        <b/>
        <sz val="11"/>
        <color rgb="FF000098"/>
        <rFont val="Calibri"/>
        <family val="2"/>
      </rPr>
      <t xml:space="preserve"> module main output/MJ</t>
    </r>
    <r>
      <rPr>
        <b/>
        <vertAlign val="subscript"/>
        <sz val="11"/>
        <color rgb="FF000098"/>
        <rFont val="Calibri"/>
        <family val="2"/>
      </rPr>
      <t>LHV wet</t>
    </r>
    <r>
      <rPr>
        <b/>
        <sz val="11"/>
        <color rgb="FF000098"/>
        <rFont val="Calibri"/>
        <family val="2"/>
      </rPr>
      <t xml:space="preserve"> module main input)</t>
    </r>
  </si>
  <si>
    <r>
      <t>GHG emissions (gCO</t>
    </r>
    <r>
      <rPr>
        <b/>
        <vertAlign val="subscript"/>
        <sz val="11"/>
        <color rgb="FF000098"/>
        <rFont val="Calibri"/>
        <family val="2"/>
      </rPr>
      <t>2</t>
    </r>
    <r>
      <rPr>
        <b/>
        <sz val="11"/>
        <color rgb="FF000098"/>
        <rFont val="Calibri"/>
        <family val="2"/>
      </rPr>
      <t>e/MJ</t>
    </r>
    <r>
      <rPr>
        <b/>
        <vertAlign val="subscript"/>
        <sz val="11"/>
        <color rgb="FF000098"/>
        <rFont val="Calibri"/>
        <family val="2"/>
      </rPr>
      <t>LHV</t>
    </r>
    <r>
      <rPr>
        <b/>
        <sz val="11"/>
        <color rgb="FF000098"/>
        <rFont val="Calibri"/>
        <family val="2"/>
      </rPr>
      <t xml:space="preserve"> module main output), WITHOUT allocation</t>
    </r>
  </si>
  <si>
    <t>e.g. Electricity to stack</t>
  </si>
  <si>
    <t>Accounting for only the emissions in supplying this input.</t>
  </si>
  <si>
    <t>e.g. Electricity to Balance of Plant</t>
  </si>
  <si>
    <t>e.g. Electrolytic hydrogen</t>
  </si>
  <si>
    <t>e.g. Oxygen sold (not vented)</t>
  </si>
  <si>
    <t>e.g. O2 vented</t>
  </si>
  <si>
    <t>e.g. Compressed/liquefied hydrogen</t>
  </si>
  <si>
    <t>Demonstration project or FOAK Pre-FEED project selected and no upstream data available - if applicable, enter delivered intermediate fuel emission factor in the "Conversion to jet" worksheet</t>
  </si>
  <si>
    <t>e.g. e-methanol</t>
  </si>
  <si>
    <t>Co-product electricity</t>
  </si>
  <si>
    <t>e.g. Co-product electricity exported</t>
  </si>
  <si>
    <t>NA</t>
  </si>
  <si>
    <t>Co-product heat</t>
  </si>
  <si>
    <t>e.g. Co-product heat exported</t>
  </si>
  <si>
    <t>Enter sensible heat</t>
  </si>
  <si>
    <t>Enter data here</t>
  </si>
  <si>
    <t>Co-product steam</t>
  </si>
  <si>
    <t>e.g. Co-product steam exported</t>
  </si>
  <si>
    <t>e.g. Spent catalysts</t>
  </si>
  <si>
    <t>e.g. Biogenic CO2 emitted (e.g. some biogenic off-gases burnt onsite)</t>
  </si>
  <si>
    <t>Biogenic CO2 has nil GWP</t>
  </si>
  <si>
    <t>e.g. Fossil CO2 emitted from captured CO2 (e.g. combustion of off-gases arising from delivered CO2)</t>
  </si>
  <si>
    <t>Fossil CO2 emitted arising from the delivered captured CO2 is given a penalty of 0 gCO2e/kg CO2, under SAF Mandate rules, due to assumed nil burden on the release of any of the captured CO2</t>
  </si>
  <si>
    <t>e.g. Fossil CO2 emitted from other process inputs (e.g. combustion of diesel, nat gas)</t>
  </si>
  <si>
    <t>Fossil CO2 generated from other fossil process inputs (not captured CO2) and emitted is given a penalty of 1000 gCO2e/kg CO2 under SAF Mandate rules</t>
  </si>
  <si>
    <t>Net CO2 sequestered</t>
  </si>
  <si>
    <t>e.g. Biogenic CO2 captured and sequestered</t>
  </si>
  <si>
    <t>Biogenic CO2 that is captured from this process step and sequestered is given a credit of up to 1000 gCO2e/kg CO2, but any emissions involved in the transport, compression/liquefaction and injection of this CO2 (including any fugitive emissions/leakage) need subtracted from this value to derive the net emissions avoided</t>
  </si>
  <si>
    <t>e.g. Fossil CO2 captured and sequestered</t>
  </si>
  <si>
    <t>Fossil CO2 that is captured from this process step and sequestered is given a credit of up to 1000 gCO2e/kg CO2, but any emissions involved in the transport, compression/liquefaction and injection of this CO2 (including any fugitive emissions/leakage) need subtracted from this value to derive the net emissions avoided</t>
  </si>
  <si>
    <t>Net CO2 utilised</t>
  </si>
  <si>
    <t>e.g. Biogenic CO2 captured and utilised (replacing fossil-derived CO2 in commercial applications)</t>
  </si>
  <si>
    <t>Biogenic CO2 that is captured at this step and utilised is not given any credit under SAF Mandate rules for PTL pathways</t>
  </si>
  <si>
    <t>e.g. Fossil CO2 captured and utilised (replacing fossil-derived CO2 in commercial applications)</t>
  </si>
  <si>
    <t>Fossil CO2 that is captured at this step and utilised is not given any credit under SAF Mandate rules for PTL pathways</t>
  </si>
  <si>
    <t>CCS capture rate</t>
  </si>
  <si>
    <t>CO2 losses in T&amp;S</t>
  </si>
  <si>
    <t>CO2 lost during transmission and storage</t>
  </si>
  <si>
    <t>e.g. Fossil CO2 emitted onsite from use of inputs</t>
  </si>
  <si>
    <t>Fossil CO2 generated and emitted (no CO2 capture) is given a penalty of 1 tonne CO2e/tonne CO2</t>
  </si>
  <si>
    <t>e.g. Hydrogen (process input)</t>
  </si>
  <si>
    <t>e.g. Jet fuel</t>
  </si>
  <si>
    <t>e.g. Naphtha</t>
  </si>
  <si>
    <t>Default downstream jet distribution emission factor will be used in the "Summary" worksheet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</si>
</sst>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4">
    <numFmt numFmtId="164" formatCode="_-* #,##0.00_-;\-* #,##0.00_-;_-* &quot;-&quot;??_-;_-@_-"/>
    <numFmt numFmtId="165" formatCode="0.0000"/>
    <numFmt numFmtId="166" formatCode="dd\-mmm\-yyyy"/>
    <numFmt numFmtId="167" formatCode="0.000000"/>
    <numFmt numFmtId="168" formatCode="#,##0.0000"/>
    <numFmt numFmtId="169" formatCode="#,##0.0000000"/>
    <numFmt numFmtId="170" formatCode="0.00000"/>
    <numFmt numFmtId="171" formatCode="0.000"/>
    <numFmt numFmtId="172" formatCode="#,##0.000"/>
    <numFmt numFmtId="173" formatCode="0.0000000"/>
    <numFmt numFmtId="174" formatCode="#,##0.0"/>
    <numFmt numFmtId="175" formatCode="0.0"/>
    <numFmt numFmtId="176" formatCode="#,##0.00000"/>
    <numFmt numFmtId="177" formatCode="0.0%"/>
  </numFmts>
  <fonts count="48">
    <font>
      <sz val="11"/>
      <color rgb="FF000000"/>
      <name val="Calibri"/>
      <family val="2"/>
    </font>
    <font>
      <sz val="11"/>
      <color theme="1"/>
      <name val="Calibri"/>
      <family val="2"/>
      <scheme val="minor"/>
    </font>
    <font>
      <sz val="11"/>
      <color theme="1"/>
      <name val="Calibri"/>
      <family val="2"/>
      <scheme val="minor"/>
    </font>
    <font>
      <sz val="11"/>
      <color theme="1"/>
      <name val="Calibri"/>
      <family val="2"/>
      <scheme val="minor"/>
    </font>
    <font>
      <sz val="11"/>
      <name val="Calibri"/>
      <family val="2"/>
    </font>
    <font>
      <sz val="11"/>
      <color theme="0" tint="-0.499984740745262"/>
      <name val="Calibri"/>
      <family val="2"/>
    </font>
    <font>
      <sz val="8"/>
      <color theme="0" tint="-0.499984740745262"/>
      <name val="Calibri"/>
      <family val="2"/>
    </font>
    <font>
      <b/>
      <sz val="11"/>
      <color theme="0"/>
      <name val="Calibri"/>
      <family val="2"/>
    </font>
    <font>
      <sz val="11"/>
      <color rgb="FF000098"/>
      <name val="Calibri"/>
      <family val="2"/>
    </font>
    <font>
      <b/>
      <sz val="11"/>
      <color rgb="FF000098"/>
      <name val="Calibri"/>
      <family val="2"/>
    </font>
    <font>
      <b/>
      <sz val="11"/>
      <color theme="7" tint="-0.499984740745262"/>
      <name val="Calibri"/>
      <family val="2"/>
    </font>
    <font>
      <sz val="11"/>
      <color theme="7" tint="-0.499984740745262"/>
      <name val="Calibri"/>
      <family val="2"/>
    </font>
    <font>
      <sz val="11"/>
      <color rgb="FF000000"/>
      <name val="Calibri"/>
      <family val="2"/>
    </font>
    <font>
      <sz val="10"/>
      <name val="Arial"/>
      <family val="2"/>
    </font>
    <font>
      <b/>
      <sz val="11"/>
      <color rgb="FF000000"/>
      <name val="Calibri"/>
      <family val="2"/>
    </font>
    <font>
      <sz val="11"/>
      <color indexed="8"/>
      <name val="Calibri"/>
      <family val="2"/>
    </font>
    <font>
      <sz val="10"/>
      <name val="Arial Cyr"/>
    </font>
    <font>
      <sz val="11"/>
      <color rgb="FF000000"/>
      <name val="Calibri"/>
      <family val="2"/>
      <scheme val="minor"/>
    </font>
    <font>
      <b/>
      <sz val="11"/>
      <color indexed="8"/>
      <name val="Calibri"/>
      <family val="2"/>
      <scheme val="minor"/>
    </font>
    <font>
      <sz val="11"/>
      <color indexed="8"/>
      <name val="Calibri"/>
      <family val="2"/>
      <scheme val="minor"/>
    </font>
    <font>
      <b/>
      <sz val="11"/>
      <name val="Calibri"/>
      <family val="2"/>
      <scheme val="minor"/>
    </font>
    <font>
      <sz val="11"/>
      <name val="Calibri"/>
      <family val="2"/>
      <scheme val="minor"/>
    </font>
    <font>
      <sz val="10"/>
      <name val="Calibri"/>
      <family val="2"/>
      <scheme val="minor"/>
    </font>
    <font>
      <b/>
      <sz val="9"/>
      <color indexed="81"/>
      <name val="Tahoma"/>
      <family val="2"/>
    </font>
    <font>
      <sz val="9"/>
      <color indexed="81"/>
      <name val="Tahoma"/>
      <family val="2"/>
    </font>
    <font>
      <b/>
      <sz val="11"/>
      <name val="Calibri"/>
      <family val="2"/>
    </font>
    <font>
      <sz val="11"/>
      <color rgb="FFFF0000"/>
      <name val="Calibri"/>
      <family val="2"/>
    </font>
    <font>
      <sz val="12"/>
      <color rgb="FF000000"/>
      <name val="Calibri"/>
      <family val="2"/>
    </font>
    <font>
      <u/>
      <sz val="11"/>
      <color theme="10"/>
      <name val="Calibri"/>
      <family val="2"/>
    </font>
    <font>
      <b/>
      <sz val="11"/>
      <color indexed="8"/>
      <name val="Calibri"/>
      <family val="2"/>
    </font>
    <font>
      <sz val="11"/>
      <color theme="10"/>
      <name val="Calibri"/>
      <family val="2"/>
    </font>
    <font>
      <b/>
      <sz val="11"/>
      <color theme="10"/>
      <name val="Calibri"/>
      <family val="2"/>
    </font>
    <font>
      <b/>
      <sz val="18"/>
      <color theme="3"/>
      <name val="Calibri"/>
      <family val="2"/>
      <scheme val="major"/>
    </font>
    <font>
      <sz val="11"/>
      <color theme="1"/>
      <name val="Arial"/>
      <family val="2"/>
    </font>
    <font>
      <sz val="11"/>
      <color indexed="9"/>
      <name val="Calibri"/>
      <family val="2"/>
    </font>
    <font>
      <sz val="10"/>
      <color rgb="FF000000"/>
      <name val="Arial"/>
      <family val="2"/>
    </font>
    <font>
      <sz val="11"/>
      <color theme="1"/>
      <name val="Times New Roman"/>
      <family val="2"/>
    </font>
    <font>
      <b/>
      <sz val="11"/>
      <color theme="1"/>
      <name val="Calibri"/>
      <family val="2"/>
      <scheme val="minor"/>
    </font>
    <font>
      <i/>
      <sz val="11"/>
      <color rgb="FF000000"/>
      <name val="Calibri"/>
      <family val="2"/>
    </font>
    <font>
      <sz val="11"/>
      <color rgb="FF001D4F"/>
      <name val="Calibri"/>
      <family val="2"/>
    </font>
    <font>
      <vertAlign val="subscript"/>
      <sz val="11"/>
      <color rgb="FF000000"/>
      <name val="Calibri"/>
      <family val="2"/>
    </font>
    <font>
      <u/>
      <sz val="11"/>
      <name val="Calibri"/>
      <family val="2"/>
    </font>
    <font>
      <b/>
      <vertAlign val="subscript"/>
      <sz val="11"/>
      <color rgb="FF000098"/>
      <name val="Calibri"/>
      <family val="2"/>
    </font>
    <font>
      <b/>
      <sz val="11"/>
      <color rgb="FFFF0000"/>
      <name val="Calibri"/>
      <family val="2"/>
    </font>
    <font>
      <b/>
      <sz val="11"/>
      <color rgb="FF000098"/>
      <name val="Aptos Narrow"/>
      <family val="2"/>
    </font>
    <font>
      <i/>
      <sz val="11"/>
      <color rgb="FFFF0000"/>
      <name val="Calibri"/>
      <family val="2"/>
    </font>
    <font>
      <b/>
      <sz val="16"/>
      <name val="Calibri"/>
      <family val="2"/>
      <scheme val="minor"/>
    </font>
    <font>
      <sz val="14"/>
      <name val="Calibri"/>
      <family val="2"/>
      <scheme val="minor"/>
    </font>
  </fonts>
  <fills count="18">
    <fill>
      <patternFill patternType="none"/>
    </fill>
    <fill>
      <patternFill patternType="gray125"/>
    </fill>
    <fill>
      <patternFill patternType="solid">
        <fgColor rgb="FF1B429A"/>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6" tint="0.39994506668294322"/>
        <bgColor indexed="64"/>
      </patternFill>
    </fill>
    <fill>
      <patternFill patternType="solid">
        <fgColor theme="9" tint="0.59996337778862885"/>
        <bgColor indexed="64"/>
      </patternFill>
    </fill>
    <fill>
      <patternFill patternType="solid">
        <fgColor indexed="9"/>
        <bgColor indexed="64"/>
      </patternFill>
    </fill>
    <fill>
      <patternFill patternType="solid">
        <fgColor theme="0"/>
        <bgColor indexed="64"/>
      </patternFill>
    </fill>
    <fill>
      <patternFill patternType="solid">
        <fgColor theme="7" tint="0.79998168889431442"/>
        <bgColor indexed="64"/>
      </patternFill>
    </fill>
    <fill>
      <patternFill patternType="solid">
        <fgColor indexed="30"/>
      </patternFill>
    </fill>
    <fill>
      <patternFill patternType="solid">
        <fgColor theme="8" tint="0.39994506668294322"/>
        <bgColor indexed="64"/>
      </patternFill>
    </fill>
    <fill>
      <patternFill patternType="solid">
        <fgColor theme="2" tint="-9.9948118533890809E-2"/>
        <bgColor indexed="64"/>
      </patternFill>
    </fill>
    <fill>
      <patternFill patternType="solid">
        <fgColor theme="5" tint="0.79998168889431442"/>
        <bgColor indexed="64"/>
      </patternFill>
    </fill>
    <fill>
      <patternFill patternType="solid">
        <fgColor rgb="FFFFC000"/>
        <bgColor indexed="64"/>
      </patternFill>
    </fill>
    <fill>
      <patternFill patternType="solid">
        <fgColor rgb="FFFFFFFF"/>
        <bgColor indexed="64"/>
      </patternFill>
    </fill>
  </fills>
  <borders count="21">
    <border>
      <left/>
      <right/>
      <top/>
      <bottom/>
      <diagonal/>
    </border>
    <border>
      <left/>
      <right/>
      <top/>
      <bottom style="thick">
        <color rgb="FF6AB0E0"/>
      </bottom>
      <diagonal/>
    </border>
    <border>
      <left/>
      <right/>
      <top/>
      <bottom style="medium">
        <color rgb="FF6AB0E0"/>
      </bottom>
      <diagonal/>
    </border>
    <border>
      <left/>
      <right/>
      <top/>
      <bottom style="medium">
        <color theme="7" tint="-0.499984740745262"/>
      </bottom>
      <diagonal/>
    </border>
    <border>
      <left/>
      <right/>
      <top/>
      <bottom style="thin">
        <color theme="7" tint="-0.499984740745262"/>
      </bottom>
      <diagonal/>
    </border>
    <border>
      <left style="hair">
        <color auto="1"/>
      </left>
      <right style="hair">
        <color auto="1"/>
      </right>
      <top style="hair">
        <color auto="1"/>
      </top>
      <bottom style="hair">
        <color auto="1"/>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s>
  <cellStyleXfs count="67">
    <xf numFmtId="0" fontId="0" fillId="0" borderId="0"/>
    <xf numFmtId="3" fontId="4" fillId="5" borderId="0" applyNumberFormat="0" applyBorder="0"/>
    <xf numFmtId="3" fontId="4" fillId="4" borderId="0" applyNumberFormat="0" applyBorder="0">
      <protection locked="0"/>
    </xf>
    <xf numFmtId="3" fontId="4" fillId="3" borderId="0" applyNumberFormat="0" applyBorder="0"/>
    <xf numFmtId="0" fontId="7" fillId="2" borderId="1"/>
    <xf numFmtId="0" fontId="9" fillId="0" borderId="1"/>
    <xf numFmtId="0" fontId="11" fillId="6" borderId="4"/>
    <xf numFmtId="0" fontId="5" fillId="0" borderId="0"/>
    <xf numFmtId="0" fontId="6" fillId="0" borderId="0"/>
    <xf numFmtId="0" fontId="10" fillId="0" borderId="3"/>
    <xf numFmtId="0" fontId="8" fillId="0" borderId="2"/>
    <xf numFmtId="3" fontId="4" fillId="7" borderId="0" applyNumberFormat="0" applyBorder="0"/>
    <xf numFmtId="0" fontId="4" fillId="8" borderId="0" applyNumberFormat="0" applyBorder="0">
      <protection locked="0"/>
    </xf>
    <xf numFmtId="0" fontId="3" fillId="0" borderId="0"/>
    <xf numFmtId="0" fontId="13" fillId="0" borderId="0"/>
    <xf numFmtId="0" fontId="12" fillId="0" borderId="0"/>
    <xf numFmtId="164" fontId="12" fillId="0" borderId="0" applyFont="0" applyFill="0" applyBorder="0" applyAlignment="0" applyProtection="0"/>
    <xf numFmtId="0" fontId="12" fillId="0" borderId="0"/>
    <xf numFmtId="0" fontId="15" fillId="0" borderId="0"/>
    <xf numFmtId="0" fontId="16" fillId="0" borderId="0"/>
    <xf numFmtId="164" fontId="3" fillId="0" borderId="0" applyFont="0" applyFill="0" applyBorder="0" applyAlignment="0" applyProtection="0"/>
    <xf numFmtId="0" fontId="4" fillId="8" borderId="0" applyBorder="0">
      <protection locked="0"/>
    </xf>
    <xf numFmtId="164" fontId="12" fillId="0" borderId="0" applyFont="0" applyFill="0" applyBorder="0" applyAlignment="0" applyProtection="0"/>
    <xf numFmtId="9" fontId="12" fillId="0" borderId="0" applyFont="0" applyFill="0" applyBorder="0" applyAlignment="0" applyProtection="0"/>
    <xf numFmtId="0" fontId="2" fillId="0" borderId="0"/>
    <xf numFmtId="9" fontId="2" fillId="0" borderId="0" applyFont="0" applyFill="0" applyBorder="0" applyAlignment="0" applyProtection="0"/>
    <xf numFmtId="0" fontId="28" fillId="0" borderId="0" applyNumberFormat="0" applyFill="0" applyBorder="0" applyAlignment="0" applyProtection="0"/>
    <xf numFmtId="0" fontId="13" fillId="0" borderId="0"/>
    <xf numFmtId="0" fontId="33" fillId="0" borderId="0"/>
    <xf numFmtId="0" fontId="13" fillId="0" borderId="0"/>
    <xf numFmtId="0" fontId="33" fillId="0" borderId="0"/>
    <xf numFmtId="0" fontId="34" fillId="12" borderId="0" applyNumberFormat="0" applyBorder="0" applyAlignment="0" applyProtection="0"/>
    <xf numFmtId="164" fontId="1" fillId="0" borderId="0" applyFont="0" applyFill="0" applyBorder="0" applyAlignment="0" applyProtection="0"/>
    <xf numFmtId="0" fontId="22" fillId="13" borderId="0" applyNumberFormat="0" applyBorder="0" applyAlignment="0" applyProtection="0"/>
    <xf numFmtId="0" fontId="13" fillId="0" borderId="0"/>
    <xf numFmtId="0" fontId="1" fillId="0" borderId="0"/>
    <xf numFmtId="0" fontId="1" fillId="0" borderId="0"/>
    <xf numFmtId="0" fontId="1" fillId="0" borderId="0"/>
    <xf numFmtId="0" fontId="33" fillId="0" borderId="0"/>
    <xf numFmtId="0" fontId="1" fillId="0" borderId="0"/>
    <xf numFmtId="0" fontId="33" fillId="0" borderId="0"/>
    <xf numFmtId="0" fontId="1" fillId="0" borderId="0"/>
    <xf numFmtId="0" fontId="1" fillId="0" borderId="0"/>
    <xf numFmtId="0" fontId="1" fillId="0" borderId="0"/>
    <xf numFmtId="0" fontId="3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21" fillId="0" borderId="0"/>
    <xf numFmtId="0" fontId="13" fillId="0" borderId="0"/>
    <xf numFmtId="0" fontId="13" fillId="0" borderId="0"/>
    <xf numFmtId="9" fontId="3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6" fillId="0" borderId="0" applyFont="0" applyFill="0" applyBorder="0" applyAlignment="0" applyProtection="0"/>
    <xf numFmtId="9" fontId="1" fillId="0" borderId="0" applyFont="0" applyFill="0" applyBorder="0" applyAlignment="0" applyProtection="0"/>
    <xf numFmtId="0" fontId="22" fillId="14" borderId="0" applyBorder="0" applyAlignment="0" applyProtection="0"/>
    <xf numFmtId="0" fontId="32" fillId="0" borderId="0" applyNumberFormat="0" applyFill="0" applyBorder="0" applyAlignment="0" applyProtection="0"/>
  </cellStyleXfs>
  <cellXfs count="187">
    <xf numFmtId="0" fontId="0" fillId="0" borderId="0" xfId="0"/>
    <xf numFmtId="0" fontId="3" fillId="0" borderId="0" xfId="13"/>
    <xf numFmtId="0" fontId="9" fillId="0" borderId="1" xfId="5" applyAlignment="1">
      <alignment wrapText="1"/>
    </xf>
    <xf numFmtId="0" fontId="12" fillId="0" borderId="0" xfId="17"/>
    <xf numFmtId="0" fontId="12" fillId="0" borderId="0" xfId="17" applyAlignment="1">
      <alignment wrapText="1"/>
    </xf>
    <xf numFmtId="0" fontId="12" fillId="10" borderId="0" xfId="17" applyFill="1"/>
    <xf numFmtId="0" fontId="14" fillId="0" borderId="0" xfId="17" applyFont="1"/>
    <xf numFmtId="0" fontId="9" fillId="10" borderId="1" xfId="5" applyFill="1" applyAlignment="1">
      <alignment wrapText="1"/>
    </xf>
    <xf numFmtId="0" fontId="4" fillId="4" borderId="5" xfId="2" applyNumberFormat="1" applyBorder="1" applyAlignment="1">
      <alignment vertical="center"/>
      <protection locked="0"/>
    </xf>
    <xf numFmtId="0" fontId="25" fillId="4" borderId="5" xfId="2" applyNumberFormat="1" applyFont="1" applyBorder="1" applyAlignment="1">
      <alignment vertical="center"/>
      <protection locked="0"/>
    </xf>
    <xf numFmtId="0" fontId="4" fillId="0" borderId="0" xfId="17" applyFont="1"/>
    <xf numFmtId="164" fontId="4" fillId="10" borderId="0" xfId="20" applyFont="1" applyFill="1"/>
    <xf numFmtId="0" fontId="4" fillId="0" borderId="0" xfId="17" applyFont="1" applyAlignment="1">
      <alignment wrapText="1"/>
    </xf>
    <xf numFmtId="164" fontId="4" fillId="4" borderId="5" xfId="22" applyFont="1" applyFill="1" applyBorder="1" applyAlignment="1" applyProtection="1">
      <alignment vertical="center"/>
      <protection locked="0"/>
    </xf>
    <xf numFmtId="164" fontId="4" fillId="0" borderId="0" xfId="22" applyFont="1" applyAlignment="1">
      <alignment wrapText="1"/>
    </xf>
    <xf numFmtId="164" fontId="4" fillId="0" borderId="0" xfId="22" applyFont="1" applyAlignment="1">
      <alignment vertical="center" wrapText="1"/>
    </xf>
    <xf numFmtId="164" fontId="26" fillId="4" borderId="5" xfId="22" applyFont="1" applyFill="1" applyBorder="1" applyAlignment="1" applyProtection="1">
      <alignment vertical="center"/>
      <protection locked="0"/>
    </xf>
    <xf numFmtId="164" fontId="25" fillId="4" borderId="5" xfId="22" applyFont="1" applyFill="1" applyBorder="1" applyAlignment="1" applyProtection="1">
      <alignment vertical="center"/>
      <protection locked="0"/>
    </xf>
    <xf numFmtId="0" fontId="14" fillId="0" borderId="0" xfId="0" applyFont="1" applyAlignment="1">
      <alignment vertical="top"/>
    </xf>
    <xf numFmtId="0" fontId="27" fillId="0" borderId="0" xfId="0" applyFont="1" applyAlignment="1">
      <alignment vertical="top"/>
    </xf>
    <xf numFmtId="0" fontId="14" fillId="0" borderId="0" xfId="0" applyFont="1"/>
    <xf numFmtId="0" fontId="28" fillId="0" borderId="0" xfId="26"/>
    <xf numFmtId="0" fontId="0" fillId="0" borderId="6" xfId="0" applyBorder="1"/>
    <xf numFmtId="0" fontId="25" fillId="4" borderId="6" xfId="2" applyNumberFormat="1" applyFont="1" applyBorder="1" applyAlignment="1">
      <alignment vertical="center"/>
      <protection locked="0"/>
    </xf>
    <xf numFmtId="9" fontId="25" fillId="0" borderId="6" xfId="0" applyNumberFormat="1" applyFont="1" applyBorder="1" applyAlignment="1">
      <alignment horizontal="center"/>
    </xf>
    <xf numFmtId="4" fontId="29" fillId="0" borderId="0" xfId="17" applyNumberFormat="1" applyFont="1" applyAlignment="1">
      <alignment horizontal="right" vertical="top"/>
    </xf>
    <xf numFmtId="4" fontId="9" fillId="0" borderId="1" xfId="5" applyNumberFormat="1" applyAlignment="1">
      <alignment wrapText="1"/>
    </xf>
    <xf numFmtId="4" fontId="12" fillId="0" borderId="0" xfId="17" applyNumberFormat="1" applyAlignment="1">
      <alignment wrapText="1"/>
    </xf>
    <xf numFmtId="4" fontId="4" fillId="0" borderId="0" xfId="17" applyNumberFormat="1" applyFont="1" applyAlignment="1">
      <alignment wrapText="1"/>
    </xf>
    <xf numFmtId="0" fontId="0" fillId="11" borderId="6" xfId="0" applyFill="1" applyBorder="1"/>
    <xf numFmtId="0" fontId="0" fillId="10" borderId="11" xfId="0" applyFill="1" applyBorder="1" applyAlignment="1">
      <alignment horizontal="left"/>
    </xf>
    <xf numFmtId="0" fontId="0" fillId="10" borderId="12" xfId="0" applyFill="1" applyBorder="1" applyAlignment="1">
      <alignment horizontal="left"/>
    </xf>
    <xf numFmtId="0" fontId="0" fillId="10" borderId="13" xfId="0" applyFill="1" applyBorder="1" applyAlignment="1">
      <alignment horizontal="left"/>
    </xf>
    <xf numFmtId="164" fontId="4" fillId="11" borderId="5" xfId="22" applyFont="1" applyFill="1" applyBorder="1" applyAlignment="1" applyProtection="1">
      <alignment vertical="center" wrapText="1"/>
      <protection locked="0"/>
    </xf>
    <xf numFmtId="0" fontId="30" fillId="4" borderId="6" xfId="26" applyFont="1" applyFill="1" applyBorder="1" applyAlignment="1"/>
    <xf numFmtId="0" fontId="14" fillId="15" borderId="6" xfId="0" applyFont="1" applyFill="1" applyBorder="1" applyAlignment="1">
      <alignment wrapText="1"/>
    </xf>
    <xf numFmtId="1" fontId="0" fillId="0" borderId="0" xfId="0" applyNumberFormat="1"/>
    <xf numFmtId="165" fontId="0" fillId="0" borderId="0" xfId="0" applyNumberFormat="1"/>
    <xf numFmtId="0" fontId="18" fillId="0" borderId="0" xfId="28" applyFont="1"/>
    <xf numFmtId="0" fontId="19" fillId="0" borderId="0" xfId="28" applyFont="1"/>
    <xf numFmtId="0" fontId="17" fillId="0" borderId="0" xfId="0" applyFont="1"/>
    <xf numFmtId="0" fontId="0" fillId="10" borderId="8" xfId="0" applyFill="1" applyBorder="1" applyAlignment="1">
      <alignment horizontal="left"/>
    </xf>
    <xf numFmtId="0" fontId="0" fillId="10" borderId="9" xfId="0" applyFill="1" applyBorder="1" applyAlignment="1">
      <alignment horizontal="left"/>
    </xf>
    <xf numFmtId="0" fontId="0" fillId="10" borderId="10" xfId="0" applyFill="1" applyBorder="1" applyAlignment="1">
      <alignment horizontal="left"/>
    </xf>
    <xf numFmtId="0" fontId="39" fillId="4" borderId="6" xfId="26" applyFont="1" applyFill="1" applyBorder="1" applyAlignment="1"/>
    <xf numFmtId="0" fontId="25" fillId="0" borderId="0" xfId="26" applyFont="1" applyFill="1" applyBorder="1" applyAlignment="1"/>
    <xf numFmtId="0" fontId="28" fillId="0" borderId="0" xfId="26" applyAlignment="1">
      <alignment horizontal="left" vertical="center"/>
    </xf>
    <xf numFmtId="0" fontId="28" fillId="0" borderId="0" xfId="26" applyFill="1"/>
    <xf numFmtId="0" fontId="38" fillId="0" borderId="0" xfId="0" applyFont="1"/>
    <xf numFmtId="0" fontId="0" fillId="0" borderId="0" xfId="0" applyAlignment="1">
      <alignment horizontal="left"/>
    </xf>
    <xf numFmtId="0" fontId="4" fillId="0" borderId="0" xfId="0" applyFont="1"/>
    <xf numFmtId="4" fontId="0" fillId="11" borderId="6" xfId="0" applyNumberFormat="1" applyFill="1" applyBorder="1" applyAlignment="1">
      <alignment horizontal="center"/>
    </xf>
    <xf numFmtId="174" fontId="0" fillId="11" borderId="6" xfId="0" applyNumberFormat="1" applyFill="1" applyBorder="1" applyAlignment="1">
      <alignment horizontal="center"/>
    </xf>
    <xf numFmtId="0" fontId="31" fillId="0" borderId="6" xfId="26" applyFont="1" applyFill="1" applyBorder="1" applyAlignment="1"/>
    <xf numFmtId="174" fontId="4" fillId="11" borderId="6" xfId="0" applyNumberFormat="1" applyFont="1" applyFill="1" applyBorder="1" applyAlignment="1">
      <alignment horizontal="center"/>
    </xf>
    <xf numFmtId="9" fontId="4" fillId="11" borderId="6" xfId="0" applyNumberFormat="1" applyFont="1" applyFill="1" applyBorder="1" applyAlignment="1">
      <alignment horizontal="center"/>
    </xf>
    <xf numFmtId="0" fontId="3" fillId="4" borderId="0" xfId="13" applyFill="1"/>
    <xf numFmtId="0" fontId="0" fillId="16" borderId="6" xfId="0" applyFill="1" applyBorder="1"/>
    <xf numFmtId="174" fontId="14" fillId="0" borderId="18" xfId="0" applyNumberFormat="1" applyFont="1" applyBorder="1" applyAlignment="1">
      <alignment horizontal="center"/>
    </xf>
    <xf numFmtId="174" fontId="14" fillId="11" borderId="19" xfId="0" applyNumberFormat="1" applyFont="1" applyFill="1" applyBorder="1" applyAlignment="1">
      <alignment horizontal="center"/>
    </xf>
    <xf numFmtId="0" fontId="28" fillId="11" borderId="6" xfId="26" applyFill="1" applyBorder="1" applyAlignment="1">
      <alignment vertical="center"/>
    </xf>
    <xf numFmtId="171" fontId="20" fillId="0" borderId="6" xfId="19" applyNumberFormat="1" applyFont="1" applyBorder="1" applyAlignment="1">
      <alignment horizontal="center" vertical="top"/>
    </xf>
    <xf numFmtId="0" fontId="20" fillId="0" borderId="6" xfId="19" applyFont="1" applyBorder="1" applyAlignment="1">
      <alignment horizontal="center" vertical="top"/>
    </xf>
    <xf numFmtId="167" fontId="21" fillId="0" borderId="6" xfId="19" applyNumberFormat="1" applyFont="1" applyBorder="1" applyAlignment="1">
      <alignment horizontal="center" vertical="top"/>
    </xf>
    <xf numFmtId="0" fontId="21" fillId="0" borderId="6" xfId="13" applyFont="1" applyBorder="1" applyAlignment="1">
      <alignment vertical="center" wrapText="1"/>
    </xf>
    <xf numFmtId="16" fontId="21" fillId="0" borderId="6" xfId="13" applyNumberFormat="1" applyFont="1" applyBorder="1" applyAlignment="1">
      <alignment vertical="center" wrapText="1"/>
    </xf>
    <xf numFmtId="17" fontId="21" fillId="0" borderId="6" xfId="13" applyNumberFormat="1" applyFont="1" applyBorder="1" applyAlignment="1">
      <alignment vertical="center" wrapText="1"/>
    </xf>
    <xf numFmtId="0" fontId="21" fillId="0" borderId="0" xfId="17" applyFont="1"/>
    <xf numFmtId="0" fontId="20" fillId="15" borderId="6" xfId="5" applyFont="1" applyFill="1" applyBorder="1" applyAlignment="1">
      <alignment wrapText="1"/>
    </xf>
    <xf numFmtId="0" fontId="20" fillId="15" borderId="6" xfId="5" applyFont="1" applyFill="1" applyBorder="1" applyAlignment="1">
      <alignment horizontal="center" wrapText="1"/>
    </xf>
    <xf numFmtId="0" fontId="20" fillId="9" borderId="0" xfId="18" applyFont="1" applyFill="1" applyAlignment="1">
      <alignment vertical="top"/>
    </xf>
    <xf numFmtId="0" fontId="21" fillId="0" borderId="6" xfId="18" applyFont="1" applyBorder="1" applyAlignment="1">
      <alignment vertical="top"/>
    </xf>
    <xf numFmtId="0" fontId="21" fillId="0" borderId="6" xfId="18" applyFont="1" applyBorder="1" applyAlignment="1">
      <alignment horizontal="center" vertical="top"/>
    </xf>
    <xf numFmtId="4" fontId="21" fillId="9" borderId="0" xfId="18" applyNumberFormat="1" applyFont="1" applyFill="1" applyAlignment="1">
      <alignment vertical="top"/>
    </xf>
    <xf numFmtId="167" fontId="21" fillId="0" borderId="6" xfId="18" applyNumberFormat="1" applyFont="1" applyBorder="1" applyAlignment="1">
      <alignment horizontal="center" vertical="top"/>
    </xf>
    <xf numFmtId="168" fontId="21" fillId="9" borderId="0" xfId="18" applyNumberFormat="1" applyFont="1" applyFill="1" applyAlignment="1">
      <alignment vertical="top"/>
    </xf>
    <xf numFmtId="3" fontId="21" fillId="0" borderId="6" xfId="18" applyNumberFormat="1" applyFont="1" applyBorder="1" applyAlignment="1">
      <alignment horizontal="center" vertical="top"/>
    </xf>
    <xf numFmtId="169" fontId="20" fillId="9" borderId="0" xfId="18" applyNumberFormat="1" applyFont="1" applyFill="1" applyAlignment="1">
      <alignment vertical="top"/>
    </xf>
    <xf numFmtId="166" fontId="21" fillId="0" borderId="6" xfId="18" applyNumberFormat="1" applyFont="1" applyBorder="1" applyAlignment="1">
      <alignment horizontal="center" vertical="top"/>
    </xf>
    <xf numFmtId="4" fontId="20" fillId="9" borderId="0" xfId="18" applyNumberFormat="1" applyFont="1" applyFill="1" applyAlignment="1">
      <alignment vertical="top"/>
    </xf>
    <xf numFmtId="0" fontId="21" fillId="9" borderId="0" xfId="18" applyFont="1" applyFill="1" applyAlignment="1">
      <alignment vertical="top"/>
    </xf>
    <xf numFmtId="166" fontId="21" fillId="9" borderId="0" xfId="18" applyNumberFormat="1" applyFont="1" applyFill="1" applyAlignment="1">
      <alignment vertical="top"/>
    </xf>
    <xf numFmtId="170" fontId="21" fillId="0" borderId="6" xfId="18" applyNumberFormat="1" applyFont="1" applyBorder="1" applyAlignment="1">
      <alignment horizontal="center" vertical="top"/>
    </xf>
    <xf numFmtId="165" fontId="21" fillId="0" borderId="6" xfId="18" applyNumberFormat="1" applyFont="1" applyBorder="1" applyAlignment="1">
      <alignment horizontal="center" vertical="top"/>
    </xf>
    <xf numFmtId="171" fontId="20" fillId="0" borderId="6" xfId="18" applyNumberFormat="1" applyFont="1" applyBorder="1" applyAlignment="1">
      <alignment horizontal="center" vertical="top"/>
    </xf>
    <xf numFmtId="4" fontId="21" fillId="0" borderId="6" xfId="18" applyNumberFormat="1" applyFont="1" applyBorder="1" applyAlignment="1">
      <alignment horizontal="center" vertical="top"/>
    </xf>
    <xf numFmtId="171" fontId="21" fillId="0" borderId="6" xfId="18" applyNumberFormat="1" applyFont="1" applyBorder="1" applyAlignment="1">
      <alignment horizontal="center" vertical="top"/>
    </xf>
    <xf numFmtId="172" fontId="21" fillId="0" borderId="6" xfId="18" applyNumberFormat="1" applyFont="1" applyBorder="1" applyAlignment="1">
      <alignment horizontal="center" vertical="top"/>
    </xf>
    <xf numFmtId="1" fontId="21" fillId="0" borderId="6" xfId="18" applyNumberFormat="1" applyFont="1" applyBorder="1" applyAlignment="1">
      <alignment horizontal="center" vertical="top"/>
    </xf>
    <xf numFmtId="173" fontId="21" fillId="0" borderId="6" xfId="18" applyNumberFormat="1" applyFont="1" applyBorder="1" applyAlignment="1">
      <alignment horizontal="center" vertical="top"/>
    </xf>
    <xf numFmtId="170" fontId="20" fillId="0" borderId="6" xfId="18" applyNumberFormat="1" applyFont="1" applyBorder="1" applyAlignment="1">
      <alignment horizontal="center" vertical="top"/>
    </xf>
    <xf numFmtId="167" fontId="20" fillId="9" borderId="0" xfId="18" applyNumberFormat="1" applyFont="1" applyFill="1" applyAlignment="1">
      <alignment vertical="top"/>
    </xf>
    <xf numFmtId="174" fontId="21" fillId="0" borderId="6" xfId="18" applyNumberFormat="1" applyFont="1" applyBorder="1" applyAlignment="1">
      <alignment horizontal="center" vertical="top"/>
    </xf>
    <xf numFmtId="175" fontId="21" fillId="0" borderId="6" xfId="18" applyNumberFormat="1" applyFont="1" applyBorder="1" applyAlignment="1">
      <alignment horizontal="center" vertical="top"/>
    </xf>
    <xf numFmtId="2" fontId="21" fillId="0" borderId="6" xfId="18" applyNumberFormat="1" applyFont="1" applyBorder="1" applyAlignment="1">
      <alignment horizontal="center" vertical="top"/>
    </xf>
    <xf numFmtId="176" fontId="21" fillId="0" borderId="6" xfId="18" applyNumberFormat="1" applyFont="1" applyBorder="1" applyAlignment="1">
      <alignment horizontal="center" vertical="top"/>
    </xf>
    <xf numFmtId="0" fontId="20" fillId="0" borderId="6" xfId="18" applyFont="1" applyBorder="1" applyAlignment="1">
      <alignment vertical="top"/>
    </xf>
    <xf numFmtId="0" fontId="20" fillId="0" borderId="0" xfId="18" applyFont="1" applyAlignment="1">
      <alignment vertical="top"/>
    </xf>
    <xf numFmtId="0" fontId="21" fillId="0" borderId="0" xfId="18" applyFont="1" applyAlignment="1">
      <alignment vertical="top"/>
    </xf>
    <xf numFmtId="166" fontId="21" fillId="0" borderId="0" xfId="18" applyNumberFormat="1" applyFont="1" applyAlignment="1">
      <alignment vertical="top"/>
    </xf>
    <xf numFmtId="0" fontId="21" fillId="0" borderId="0" xfId="17" applyFont="1" applyAlignment="1">
      <alignment horizontal="left"/>
    </xf>
    <xf numFmtId="0" fontId="21" fillId="10" borderId="6" xfId="17" applyFont="1" applyFill="1" applyBorder="1" applyAlignment="1">
      <alignment horizontal="left"/>
    </xf>
    <xf numFmtId="0" fontId="41" fillId="0" borderId="6" xfId="26" applyFont="1" applyBorder="1"/>
    <xf numFmtId="0" fontId="14" fillId="15" borderId="6" xfId="0" applyFont="1" applyFill="1" applyBorder="1"/>
    <xf numFmtId="0" fontId="0" fillId="15" borderId="6" xfId="0" applyFill="1" applyBorder="1"/>
    <xf numFmtId="0" fontId="37" fillId="15" borderId="6" xfId="0" applyFont="1" applyFill="1" applyBorder="1" applyAlignment="1">
      <alignment horizontal="center"/>
    </xf>
    <xf numFmtId="0" fontId="4" fillId="0" borderId="6" xfId="26" applyFont="1" applyFill="1" applyBorder="1" applyAlignment="1">
      <alignment wrapText="1"/>
    </xf>
    <xf numFmtId="0" fontId="0" fillId="4" borderId="0" xfId="0" applyFill="1"/>
    <xf numFmtId="0" fontId="14" fillId="4" borderId="0" xfId="0" applyFont="1" applyFill="1"/>
    <xf numFmtId="0" fontId="20" fillId="9" borderId="0" xfId="19" applyFont="1" applyFill="1"/>
    <xf numFmtId="0" fontId="20" fillId="0" borderId="0" xfId="19" applyFont="1"/>
    <xf numFmtId="0" fontId="20" fillId="10" borderId="0" xfId="18" applyFont="1" applyFill="1" applyAlignment="1">
      <alignment vertical="top"/>
    </xf>
    <xf numFmtId="0" fontId="20" fillId="0" borderId="0" xfId="10" applyFont="1" applyBorder="1"/>
    <xf numFmtId="0" fontId="21" fillId="0" borderId="0" xfId="10" applyFont="1" applyBorder="1"/>
    <xf numFmtId="0" fontId="21" fillId="0" borderId="0" xfId="14" applyFont="1"/>
    <xf numFmtId="0" fontId="0" fillId="0" borderId="0" xfId="0" applyAlignment="1">
      <alignment horizontal="left" vertical="top"/>
    </xf>
    <xf numFmtId="0" fontId="28" fillId="4" borderId="6" xfId="26" applyFill="1" applyBorder="1" applyAlignment="1">
      <alignment vertical="center"/>
    </xf>
    <xf numFmtId="0" fontId="28" fillId="15" borderId="6" xfId="26" applyFill="1" applyBorder="1" applyAlignment="1">
      <alignment vertical="center"/>
    </xf>
    <xf numFmtId="0" fontId="37" fillId="0" borderId="0" xfId="13" applyFont="1"/>
    <xf numFmtId="0" fontId="25" fillId="15" borderId="0" xfId="17" applyFont="1" applyFill="1"/>
    <xf numFmtId="164" fontId="25" fillId="15" borderId="0" xfId="20" applyFont="1" applyFill="1"/>
    <xf numFmtId="0" fontId="14" fillId="15" borderId="0" xfId="17" applyFont="1" applyFill="1"/>
    <xf numFmtId="0" fontId="25" fillId="15" borderId="0" xfId="17" applyFont="1" applyFill="1" applyAlignment="1">
      <alignment wrapText="1"/>
    </xf>
    <xf numFmtId="0" fontId="9" fillId="15" borderId="0" xfId="10" applyFont="1" applyFill="1" applyBorder="1" applyAlignment="1">
      <alignment vertical="center"/>
    </xf>
    <xf numFmtId="0" fontId="43" fillId="4" borderId="5" xfId="2" applyNumberFormat="1" applyFont="1" applyBorder="1" applyAlignment="1">
      <alignment vertical="center"/>
      <protection locked="0"/>
    </xf>
    <xf numFmtId="0" fontId="26" fillId="4" borderId="5" xfId="2" applyNumberFormat="1" applyFont="1" applyBorder="1" applyAlignment="1">
      <alignment vertical="center"/>
      <protection locked="0"/>
    </xf>
    <xf numFmtId="4" fontId="4" fillId="11" borderId="5" xfId="22" applyNumberFormat="1" applyFont="1" applyFill="1" applyBorder="1" applyAlignment="1" applyProtection="1">
      <alignment vertical="center"/>
      <protection locked="0"/>
    </xf>
    <xf numFmtId="4" fontId="4" fillId="0" borderId="0" xfId="22" applyNumberFormat="1" applyFont="1" applyAlignment="1">
      <alignment vertical="center"/>
    </xf>
    <xf numFmtId="4" fontId="14" fillId="11" borderId="6" xfId="17" applyNumberFormat="1" applyFont="1" applyFill="1" applyBorder="1" applyAlignment="1">
      <alignment wrapText="1"/>
    </xf>
    <xf numFmtId="0" fontId="31" fillId="0" borderId="0" xfId="26" applyFont="1" applyFill="1" applyBorder="1" applyAlignment="1"/>
    <xf numFmtId="0" fontId="25" fillId="4" borderId="6" xfId="2" applyNumberFormat="1" applyFont="1" applyBorder="1" applyAlignment="1">
      <alignment horizontal="right" vertical="center"/>
      <protection locked="0"/>
    </xf>
    <xf numFmtId="164" fontId="12" fillId="0" borderId="0" xfId="17" applyNumberFormat="1" applyAlignment="1">
      <alignment wrapText="1"/>
    </xf>
    <xf numFmtId="4" fontId="4" fillId="4" borderId="5" xfId="22" applyNumberFormat="1" applyFont="1" applyFill="1" applyBorder="1" applyAlignment="1" applyProtection="1">
      <alignment vertical="center"/>
      <protection locked="0"/>
    </xf>
    <xf numFmtId="4" fontId="26" fillId="4" borderId="5" xfId="22" applyNumberFormat="1" applyFont="1" applyFill="1" applyBorder="1" applyAlignment="1" applyProtection="1">
      <alignment vertical="center"/>
      <protection locked="0"/>
    </xf>
    <xf numFmtId="4" fontId="4" fillId="4" borderId="5" xfId="22" applyNumberFormat="1" applyFont="1" applyFill="1" applyBorder="1" applyAlignment="1" applyProtection="1">
      <alignment vertical="center" wrapText="1"/>
      <protection locked="0"/>
    </xf>
    <xf numFmtId="4" fontId="25" fillId="15" borderId="0" xfId="17" applyNumberFormat="1" applyFont="1" applyFill="1" applyAlignment="1">
      <alignment wrapText="1"/>
    </xf>
    <xf numFmtId="4" fontId="26" fillId="4" borderId="5" xfId="22" applyNumberFormat="1" applyFont="1" applyFill="1" applyBorder="1" applyAlignment="1" applyProtection="1">
      <alignment vertical="center" wrapText="1"/>
      <protection locked="0"/>
    </xf>
    <xf numFmtId="4" fontId="26" fillId="0" borderId="0" xfId="22" applyNumberFormat="1" applyFont="1" applyAlignment="1">
      <alignment wrapText="1"/>
    </xf>
    <xf numFmtId="4" fontId="25" fillId="15" borderId="0" xfId="20" applyNumberFormat="1" applyFont="1" applyFill="1"/>
    <xf numFmtId="4" fontId="25" fillId="15" borderId="0" xfId="17" applyNumberFormat="1" applyFont="1" applyFill="1"/>
    <xf numFmtId="174" fontId="0" fillId="0" borderId="6" xfId="0" applyNumberFormat="1" applyBorder="1" applyAlignment="1">
      <alignment horizontal="center"/>
    </xf>
    <xf numFmtId="0" fontId="41" fillId="0" borderId="6" xfId="26" applyFont="1" applyFill="1" applyBorder="1"/>
    <xf numFmtId="177" fontId="4" fillId="11" borderId="5" xfId="23" applyNumberFormat="1" applyFont="1" applyFill="1" applyBorder="1" applyAlignment="1" applyProtection="1">
      <alignment horizontal="center" vertical="center"/>
      <protection locked="0"/>
    </xf>
    <xf numFmtId="177" fontId="4" fillId="11" borderId="5" xfId="2" applyNumberFormat="1" applyFill="1" applyBorder="1" applyAlignment="1">
      <alignment horizontal="center" vertical="center"/>
      <protection locked="0"/>
    </xf>
    <xf numFmtId="4" fontId="4" fillId="0" borderId="0" xfId="22" applyNumberFormat="1" applyFont="1" applyAlignment="1">
      <alignment vertical="center" wrapText="1"/>
    </xf>
    <xf numFmtId="0" fontId="43" fillId="0" borderId="0" xfId="17" applyFont="1"/>
    <xf numFmtId="0" fontId="26" fillId="0" borderId="0" xfId="0" applyFont="1"/>
    <xf numFmtId="0" fontId="45" fillId="0" borderId="0" xfId="0" applyFont="1"/>
    <xf numFmtId="0" fontId="26" fillId="0" borderId="0" xfId="17" applyFont="1"/>
    <xf numFmtId="0" fontId="46" fillId="17" borderId="0" xfId="0" applyFont="1" applyFill="1"/>
    <xf numFmtId="0" fontId="47" fillId="17" borderId="0" xfId="0" applyFont="1" applyFill="1"/>
    <xf numFmtId="0" fontId="0" fillId="0" borderId="0" xfId="0" quotePrefix="1"/>
    <xf numFmtId="9" fontId="0" fillId="0" borderId="6" xfId="0" applyNumberFormat="1" applyBorder="1" applyAlignment="1">
      <alignment horizontal="center"/>
    </xf>
    <xf numFmtId="0" fontId="26" fillId="4" borderId="6" xfId="26" applyFont="1" applyFill="1" applyBorder="1" applyAlignment="1"/>
    <xf numFmtId="9" fontId="25" fillId="0" borderId="0" xfId="0" applyNumberFormat="1" applyFont="1" applyAlignment="1">
      <alignment horizontal="center"/>
    </xf>
    <xf numFmtId="0" fontId="28" fillId="4" borderId="6" xfId="26" quotePrefix="1" applyFill="1" applyBorder="1" applyAlignment="1">
      <alignment vertical="center"/>
    </xf>
    <xf numFmtId="9" fontId="4" fillId="4" borderId="5" xfId="2" applyNumberFormat="1" applyBorder="1" applyAlignment="1">
      <alignment vertical="center"/>
      <protection locked="0"/>
    </xf>
    <xf numFmtId="177" fontId="4" fillId="4" borderId="5" xfId="2" applyNumberFormat="1" applyBorder="1" applyAlignment="1">
      <alignment vertical="center"/>
      <protection locked="0"/>
    </xf>
    <xf numFmtId="0" fontId="25" fillId="0" borderId="0" xfId="17" applyFont="1"/>
    <xf numFmtId="0" fontId="14" fillId="0" borderId="0" xfId="0" applyFont="1" applyAlignment="1">
      <alignment wrapText="1"/>
    </xf>
    <xf numFmtId="174" fontId="0" fillId="0" borderId="0" xfId="0" applyNumberFormat="1" applyAlignment="1">
      <alignment horizontal="center"/>
    </xf>
    <xf numFmtId="174" fontId="14" fillId="0" borderId="20" xfId="0" applyNumberFormat="1" applyFont="1" applyBorder="1" applyAlignment="1">
      <alignment horizontal="center"/>
    </xf>
    <xf numFmtId="174" fontId="14" fillId="0" borderId="0" xfId="0" applyNumberFormat="1" applyFont="1" applyAlignment="1">
      <alignment horizontal="center"/>
    </xf>
    <xf numFmtId="0" fontId="4" fillId="4" borderId="6" xfId="26" applyFont="1" applyFill="1" applyBorder="1" applyAlignment="1"/>
    <xf numFmtId="0" fontId="0" fillId="0" borderId="7" xfId="0" applyBorder="1" applyAlignment="1">
      <alignment horizontal="left" vertical="top" wrapText="1"/>
    </xf>
    <xf numFmtId="0" fontId="0" fillId="0" borderId="0" xfId="0" applyAlignment="1">
      <alignment horizontal="left" vertical="top" wrapText="1"/>
    </xf>
    <xf numFmtId="0" fontId="0" fillId="0" borderId="14" xfId="0" applyBorder="1" applyAlignment="1">
      <alignment horizontal="left" vertical="top" wrapText="1"/>
    </xf>
    <xf numFmtId="0" fontId="0" fillId="0" borderId="15" xfId="0" applyBorder="1" applyAlignment="1">
      <alignment horizontal="left" vertical="top" wrapText="1"/>
    </xf>
    <xf numFmtId="0" fontId="0" fillId="0" borderId="16" xfId="0" applyBorder="1" applyAlignment="1">
      <alignment horizontal="left" vertical="top" wrapText="1"/>
    </xf>
    <xf numFmtId="0" fontId="0" fillId="0" borderId="17" xfId="0" applyBorder="1" applyAlignment="1">
      <alignment horizontal="left" vertical="top" wrapText="1"/>
    </xf>
    <xf numFmtId="0" fontId="0" fillId="10" borderId="8" xfId="0" applyFill="1" applyBorder="1" applyAlignment="1">
      <alignment horizontal="left"/>
    </xf>
    <xf numFmtId="0" fontId="0" fillId="10" borderId="9" xfId="0" applyFill="1" applyBorder="1" applyAlignment="1">
      <alignment horizontal="left"/>
    </xf>
    <xf numFmtId="0" fontId="0" fillId="10" borderId="10" xfId="0" applyFill="1" applyBorder="1" applyAlignment="1">
      <alignment horizontal="left"/>
    </xf>
    <xf numFmtId="0" fontId="0" fillId="10" borderId="11" xfId="0" applyFill="1" applyBorder="1" applyAlignment="1">
      <alignment horizontal="left" vertical="top" wrapText="1"/>
    </xf>
    <xf numFmtId="0" fontId="0" fillId="10" borderId="12" xfId="0" applyFill="1" applyBorder="1" applyAlignment="1">
      <alignment horizontal="left" vertical="top"/>
    </xf>
    <xf numFmtId="0" fontId="0" fillId="10" borderId="13" xfId="0" applyFill="1" applyBorder="1" applyAlignment="1">
      <alignment horizontal="left" vertical="top"/>
    </xf>
    <xf numFmtId="0" fontId="0" fillId="10" borderId="7" xfId="0" applyFill="1" applyBorder="1" applyAlignment="1">
      <alignment horizontal="left" vertical="top" wrapText="1"/>
    </xf>
    <xf numFmtId="0" fontId="0" fillId="10" borderId="0" xfId="0" applyFill="1" applyAlignment="1">
      <alignment horizontal="left" vertical="top"/>
    </xf>
    <xf numFmtId="0" fontId="0" fillId="10" borderId="14" xfId="0" applyFill="1" applyBorder="1" applyAlignment="1">
      <alignment horizontal="left" vertical="top"/>
    </xf>
    <xf numFmtId="0" fontId="0" fillId="10" borderId="7" xfId="0" applyFill="1" applyBorder="1" applyAlignment="1">
      <alignment horizontal="left" vertical="top"/>
    </xf>
    <xf numFmtId="0" fontId="0" fillId="10" borderId="15" xfId="0" applyFill="1" applyBorder="1" applyAlignment="1">
      <alignment horizontal="left" vertical="top"/>
    </xf>
    <xf numFmtId="0" fontId="0" fillId="10" borderId="16" xfId="0" applyFill="1" applyBorder="1" applyAlignment="1">
      <alignment horizontal="left" vertical="top"/>
    </xf>
    <xf numFmtId="0" fontId="0" fillId="10" borderId="17" xfId="0" applyFill="1" applyBorder="1" applyAlignment="1">
      <alignment horizontal="left" vertical="top"/>
    </xf>
    <xf numFmtId="0" fontId="0" fillId="0" borderId="11" xfId="0" applyBorder="1" applyAlignment="1">
      <alignment horizontal="left" vertical="top"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45" fillId="0" borderId="0" xfId="0" applyFont="1" applyAlignment="1">
      <alignment horizontal="left"/>
    </xf>
  </cellXfs>
  <cellStyles count="67">
    <cellStyle name="60% - Accent1 4 2" xfId="31" xr:uid="{00000000-0005-0000-0000-000000000000}"/>
    <cellStyle name="Calculation - 1" xfId="3" xr:uid="{00000000-0005-0000-0000-000001000000}"/>
    <cellStyle name="Calculation - 2" xfId="1" xr:uid="{00000000-0005-0000-0000-000002000000}"/>
    <cellStyle name="Calculation - 3" xfId="11" xr:uid="{00000000-0005-0000-0000-000003000000}"/>
    <cellStyle name="Comma" xfId="22" builtinId="3"/>
    <cellStyle name="Comma 141" xfId="32" xr:uid="{00000000-0005-0000-0000-000005000000}"/>
    <cellStyle name="Comma 2" xfId="20" xr:uid="{00000000-0005-0000-0000-000006000000}"/>
    <cellStyle name="Comma 5" xfId="16" xr:uid="{00000000-0005-0000-0000-000007000000}"/>
    <cellStyle name="Free Entry" xfId="2" xr:uid="{00000000-0005-0000-0000-000008000000}"/>
    <cellStyle name="Heading - 1" xfId="5" xr:uid="{00000000-0005-0000-0000-000009000000}"/>
    <cellStyle name="Heading - 2" xfId="9" xr:uid="{00000000-0005-0000-0000-00000A000000}"/>
    <cellStyle name="Hyperlink" xfId="26" builtinId="8"/>
    <cellStyle name="Linked Cell 2 8" xfId="33" xr:uid="{00000000-0005-0000-0000-00000C000000}"/>
    <cellStyle name="Listed Input" xfId="12" xr:uid="{00000000-0005-0000-0000-00000D000000}"/>
    <cellStyle name="Listed Input 2" xfId="21" xr:uid="{00000000-0005-0000-0000-00000E000000}"/>
    <cellStyle name="Named Range" xfId="8" xr:uid="{00000000-0005-0000-0000-00000F000000}"/>
    <cellStyle name="Normal" xfId="0" builtinId="0" customBuiltin="1"/>
    <cellStyle name="Normal - Style1 2" xfId="34" xr:uid="{00000000-0005-0000-0000-000011000000}"/>
    <cellStyle name="Normal 10 10" xfId="35" xr:uid="{00000000-0005-0000-0000-000012000000}"/>
    <cellStyle name="Normal 10 10 4" xfId="36" xr:uid="{00000000-0005-0000-0000-000013000000}"/>
    <cellStyle name="Normal 10 10 5" xfId="37" xr:uid="{00000000-0005-0000-0000-000014000000}"/>
    <cellStyle name="Normal 10 13" xfId="38" xr:uid="{00000000-0005-0000-0000-000015000000}"/>
    <cellStyle name="Normal 119" xfId="39" xr:uid="{00000000-0005-0000-0000-000016000000}"/>
    <cellStyle name="Normal 119 2" xfId="40" xr:uid="{00000000-0005-0000-0000-000017000000}"/>
    <cellStyle name="Normal 134 2 2" xfId="41" xr:uid="{00000000-0005-0000-0000-000018000000}"/>
    <cellStyle name="Normal 155 2" xfId="42" xr:uid="{00000000-0005-0000-0000-000019000000}"/>
    <cellStyle name="Normal 156" xfId="43" xr:uid="{00000000-0005-0000-0000-00001A000000}"/>
    <cellStyle name="Normal 157" xfId="44" xr:uid="{00000000-0005-0000-0000-00001B000000}"/>
    <cellStyle name="Normal 164" xfId="45" xr:uid="{00000000-0005-0000-0000-00001C000000}"/>
    <cellStyle name="Normal 165" xfId="46" xr:uid="{00000000-0005-0000-0000-00001D000000}"/>
    <cellStyle name="Normal 166" xfId="47" xr:uid="{00000000-0005-0000-0000-00001E000000}"/>
    <cellStyle name="Normal 167" xfId="48" xr:uid="{00000000-0005-0000-0000-00001F000000}"/>
    <cellStyle name="Normal 168" xfId="49" xr:uid="{00000000-0005-0000-0000-000020000000}"/>
    <cellStyle name="Normal 169" xfId="50" xr:uid="{00000000-0005-0000-0000-000021000000}"/>
    <cellStyle name="Normal 170" xfId="51" xr:uid="{00000000-0005-0000-0000-000022000000}"/>
    <cellStyle name="Normal 2" xfId="13" xr:uid="{00000000-0005-0000-0000-000023000000}"/>
    <cellStyle name="Normal 2 10" xfId="52" xr:uid="{00000000-0005-0000-0000-000024000000}"/>
    <cellStyle name="Normal 2 2" xfId="30" xr:uid="{00000000-0005-0000-0000-000025000000}"/>
    <cellStyle name="Normal 2 2 9 3" xfId="53" xr:uid="{00000000-0005-0000-0000-000026000000}"/>
    <cellStyle name="Normal 2 24" xfId="54" xr:uid="{00000000-0005-0000-0000-000027000000}"/>
    <cellStyle name="Normal 2 25" xfId="55" xr:uid="{00000000-0005-0000-0000-000028000000}"/>
    <cellStyle name="Normal 2 61" xfId="17" xr:uid="{00000000-0005-0000-0000-000029000000}"/>
    <cellStyle name="Normal 3" xfId="24" xr:uid="{00000000-0005-0000-0000-00002A000000}"/>
    <cellStyle name="Normal 3 2" xfId="56" xr:uid="{00000000-0005-0000-0000-00002B000000}"/>
    <cellStyle name="Normal 3 2 2" xfId="29" xr:uid="{00000000-0005-0000-0000-00002C000000}"/>
    <cellStyle name="Normal 4" xfId="14" xr:uid="{00000000-0005-0000-0000-00002D000000}"/>
    <cellStyle name="Normal 4 2" xfId="15" xr:uid="{00000000-0005-0000-0000-00002E000000}"/>
    <cellStyle name="Normal 5" xfId="28" xr:uid="{00000000-0005-0000-0000-00002F000000}"/>
    <cellStyle name="Normal 56" xfId="27" xr:uid="{00000000-0005-0000-0000-000030000000}"/>
    <cellStyle name="Normal 83" xfId="57" xr:uid="{00000000-0005-0000-0000-000031000000}"/>
    <cellStyle name="Normal_Conversion_gal and bbl_final1_updated" xfId="18" xr:uid="{00000000-0005-0000-0000-000032000000}"/>
    <cellStyle name="Normal_European Ethanol SD model_15_clean" xfId="19" xr:uid="{00000000-0005-0000-0000-000034000000}"/>
    <cellStyle name="Per cent" xfId="23" builtinId="5"/>
    <cellStyle name="Percent 2" xfId="25" xr:uid="{00000000-0005-0000-0000-000036000000}"/>
    <cellStyle name="Percent 2 14" xfId="58" xr:uid="{00000000-0005-0000-0000-000037000000}"/>
    <cellStyle name="Percent 2 21 2" xfId="59" xr:uid="{00000000-0005-0000-0000-000038000000}"/>
    <cellStyle name="Percent 7 2 2 2 2" xfId="60" xr:uid="{00000000-0005-0000-0000-000039000000}"/>
    <cellStyle name="Percent 87" xfId="61" xr:uid="{00000000-0005-0000-0000-00003A000000}"/>
    <cellStyle name="Percent 90" xfId="62" xr:uid="{00000000-0005-0000-0000-00003B000000}"/>
    <cellStyle name="Percent 92" xfId="63" xr:uid="{00000000-0005-0000-0000-00003C000000}"/>
    <cellStyle name="Percent 98" xfId="64" xr:uid="{00000000-0005-0000-0000-00003D000000}"/>
    <cellStyle name="Reference" xfId="7" xr:uid="{00000000-0005-0000-0000-00003E000000}"/>
    <cellStyle name="Sheet Title" xfId="4" xr:uid="{00000000-0005-0000-0000-00003F000000}"/>
    <cellStyle name="Sub heading - 1" xfId="10" xr:uid="{00000000-0005-0000-0000-000040000000}"/>
    <cellStyle name="Sub heading - 2" xfId="6" xr:uid="{00000000-0005-0000-0000-000041000000}"/>
    <cellStyle name="Title 1" xfId="65" xr:uid="{00000000-0005-0000-0000-000042000000}"/>
    <cellStyle name="Title 3 2" xfId="66" xr:uid="{00000000-0005-0000-0000-000043000000}"/>
  </cellStyles>
  <dxfs count="75">
    <dxf>
      <font>
        <color theme="0"/>
      </font>
      <fill>
        <patternFill>
          <bgColor theme="0"/>
        </patternFill>
      </fill>
      <border>
        <left/>
        <right/>
        <top/>
        <bottom/>
        <vertical/>
        <horizontal/>
      </border>
    </dxf>
    <dxf>
      <font>
        <color theme="0"/>
      </font>
      <fill>
        <patternFill>
          <bgColor theme="0"/>
        </patternFill>
      </fill>
    </dxf>
    <dxf>
      <font>
        <color theme="0"/>
      </font>
      <fill>
        <patternFill>
          <bgColor theme="0"/>
        </patternFill>
      </fill>
      <border>
        <left/>
        <right/>
        <top/>
        <bottom/>
        <vertical/>
        <horizontal/>
      </border>
    </dxf>
    <dxf>
      <font>
        <color theme="0"/>
      </font>
      <fill>
        <patternFill>
          <bgColor theme="0"/>
        </patternFill>
      </fill>
    </dxf>
    <dxf>
      <font>
        <color theme="0"/>
      </font>
      <fill>
        <patternFill>
          <bgColor theme="0"/>
        </patternFill>
      </fill>
      <border>
        <left/>
        <right/>
        <top/>
        <bottom/>
        <vertical/>
        <horizontal/>
      </border>
    </dxf>
    <dxf>
      <font>
        <color theme="0"/>
      </font>
      <fill>
        <patternFill>
          <bgColor theme="0"/>
        </patternFill>
      </fill>
    </dxf>
    <dxf>
      <font>
        <color theme="0"/>
      </font>
      <fill>
        <patternFill>
          <bgColor theme="0"/>
        </patternFill>
      </fill>
      <border>
        <left/>
        <right/>
        <top/>
        <bottom/>
        <vertical/>
        <horizontal/>
      </border>
    </dxf>
    <dxf>
      <font>
        <color theme="0"/>
      </font>
      <fill>
        <patternFill>
          <bgColor theme="0"/>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dxf>
    <dxf>
      <font>
        <color theme="0"/>
      </font>
      <fill>
        <patternFill>
          <bgColor theme="0"/>
        </patternFill>
      </fill>
      <border>
        <left/>
        <right/>
        <top/>
        <bottom/>
        <vertical/>
        <horizontal/>
      </border>
    </dxf>
    <dxf>
      <font>
        <color theme="0"/>
      </font>
      <fill>
        <patternFill>
          <bgColor theme="0"/>
        </patternFill>
      </fill>
    </dxf>
    <dxf>
      <font>
        <color theme="0"/>
      </font>
      <fill>
        <patternFill>
          <bgColor theme="0"/>
        </patternFill>
      </fill>
      <border>
        <left/>
        <right/>
        <top/>
        <bottom/>
        <vertical/>
        <horizontal/>
      </border>
    </dxf>
    <dxf>
      <font>
        <color theme="0"/>
      </font>
      <fill>
        <patternFill>
          <bgColor theme="0"/>
        </patternFill>
      </fill>
    </dxf>
    <dxf>
      <font>
        <color theme="0"/>
      </font>
      <fill>
        <patternFill>
          <bgColor theme="0"/>
        </patternFill>
      </fill>
      <border>
        <left/>
        <right/>
        <top/>
        <bottom/>
        <vertical/>
        <horizontal/>
      </border>
    </dxf>
    <dxf>
      <font>
        <color theme="0"/>
      </font>
      <fill>
        <patternFill>
          <bgColor theme="0"/>
        </patternFill>
      </fill>
    </dxf>
    <dxf>
      <font>
        <color theme="0"/>
      </font>
      <fill>
        <patternFill>
          <bgColor theme="0"/>
        </patternFill>
      </fill>
      <border>
        <left/>
        <right/>
        <top/>
        <bottom/>
        <vertical/>
        <horizontal/>
      </border>
    </dxf>
    <dxf>
      <font>
        <color theme="0"/>
      </font>
      <fill>
        <patternFill>
          <bgColor theme="0"/>
        </patternFill>
      </fill>
    </dxf>
    <dxf>
      <font>
        <color theme="0"/>
      </font>
      <fill>
        <patternFill>
          <bgColor theme="0"/>
        </patternFill>
      </fill>
      <border>
        <left/>
        <right/>
        <top/>
        <bottom/>
        <vertical/>
        <horizontal/>
      </border>
    </dxf>
    <dxf>
      <font>
        <color theme="0"/>
      </font>
      <fill>
        <patternFill>
          <bgColor theme="0"/>
        </patternFill>
      </fill>
    </dxf>
    <dxf>
      <font>
        <color theme="0"/>
      </font>
      <fill>
        <patternFill>
          <bgColor theme="0"/>
        </patternFill>
      </fill>
      <border>
        <left/>
        <right/>
        <top/>
        <bottom/>
        <vertical/>
        <horizontal/>
      </border>
    </dxf>
    <dxf>
      <font>
        <color theme="0"/>
      </font>
      <fill>
        <patternFill>
          <bgColor theme="0"/>
        </patternFill>
      </fill>
    </dxf>
    <dxf>
      <font>
        <color theme="0"/>
      </font>
      <fill>
        <patternFill>
          <bgColor theme="0"/>
        </patternFill>
      </fill>
      <border>
        <left/>
        <right/>
        <top/>
        <bottom/>
      </border>
    </dxf>
    <dxf>
      <font>
        <color theme="0"/>
      </font>
      <fill>
        <patternFill>
          <bgColor theme="0"/>
        </patternFill>
      </fill>
    </dxf>
    <dxf>
      <font>
        <color theme="0"/>
      </font>
      <fill>
        <patternFill>
          <bgColor theme="0"/>
        </patternFill>
      </fill>
    </dxf>
    <dxf>
      <fill>
        <patternFill>
          <bgColor rgb="FFFF0000"/>
        </patternFill>
      </fill>
    </dxf>
    <dxf>
      <fill>
        <patternFill>
          <bgColor rgb="FFFFC000"/>
        </patternFill>
      </fill>
    </dxf>
    <dxf>
      <fill>
        <patternFill>
          <bgColor rgb="FFFFC000"/>
        </patternFill>
      </fill>
    </dxf>
    <dxf>
      <fill>
        <patternFill patternType="solid">
          <fgColor theme="7" tint="0.59999389629810485"/>
          <bgColor theme="7" tint="0.59999389629810485"/>
        </patternFill>
      </fill>
    </dxf>
    <dxf>
      <fill>
        <patternFill patternType="solid">
          <fgColor theme="7" tint="0.59999389629810485"/>
          <bgColor theme="7" tint="0.59999389629810485"/>
        </patternFill>
      </fill>
    </dxf>
    <dxf>
      <font>
        <b/>
        <color theme="0"/>
      </font>
      <fill>
        <patternFill patternType="solid">
          <fgColor theme="7"/>
          <bgColor theme="7"/>
        </patternFill>
      </fill>
    </dxf>
    <dxf>
      <font>
        <b/>
        <color theme="0"/>
      </font>
      <fill>
        <patternFill patternType="solid">
          <fgColor theme="7"/>
          <bgColor theme="7"/>
        </patternFill>
      </fill>
    </dxf>
    <dxf>
      <font>
        <b/>
        <color theme="0"/>
      </font>
      <fill>
        <patternFill patternType="solid">
          <fgColor theme="7"/>
          <bgColor theme="7"/>
        </patternFill>
      </fill>
      <border>
        <top style="thick">
          <color theme="0"/>
        </top>
      </border>
    </dxf>
    <dxf>
      <font>
        <b/>
        <color theme="0"/>
      </font>
      <fill>
        <patternFill patternType="solid">
          <fgColor theme="7"/>
          <bgColor theme="7"/>
        </patternFill>
      </fill>
      <border>
        <bottom style="thick">
          <color theme="0"/>
        </bottom>
      </border>
    </dxf>
    <dxf>
      <font>
        <color theme="1"/>
      </font>
      <fill>
        <patternFill patternType="solid">
          <fgColor theme="7" tint="0.79998168889431442"/>
          <bgColor theme="7" tint="0.79998168889431442"/>
        </patternFill>
      </fill>
      <border>
        <vertical style="thin">
          <color theme="0"/>
        </vertical>
        <horizontal style="thin">
          <color theme="0"/>
        </horizontal>
      </border>
    </dxf>
    <dxf>
      <fill>
        <patternFill patternType="solid">
          <fgColor theme="6" tint="0.59999389629810485"/>
          <bgColor theme="6" tint="0.59999389629810485"/>
        </patternFill>
      </fill>
    </dxf>
    <dxf>
      <fill>
        <patternFill patternType="solid">
          <fgColor theme="6" tint="0.59999389629810485"/>
          <bgColor theme="6" tint="0.59999389629810485"/>
        </patternFill>
      </fill>
    </dxf>
    <dxf>
      <font>
        <b/>
        <color theme="0"/>
      </font>
      <fill>
        <patternFill patternType="solid">
          <fgColor theme="6"/>
          <bgColor theme="6"/>
        </patternFill>
      </fill>
    </dxf>
    <dxf>
      <font>
        <b/>
        <color theme="0"/>
      </font>
      <fill>
        <patternFill patternType="solid">
          <fgColor theme="6"/>
          <bgColor theme="6"/>
        </patternFill>
      </fill>
    </dxf>
    <dxf>
      <font>
        <b/>
        <color theme="0"/>
      </font>
      <fill>
        <patternFill patternType="solid">
          <fgColor theme="6"/>
          <bgColor theme="6"/>
        </patternFill>
      </fill>
      <border>
        <top style="thick">
          <color theme="0"/>
        </top>
      </border>
    </dxf>
    <dxf>
      <font>
        <b/>
        <color theme="0"/>
      </font>
      <fill>
        <patternFill patternType="solid">
          <fgColor theme="6"/>
          <bgColor theme="6"/>
        </patternFill>
      </fill>
      <border>
        <bottom style="thick">
          <color theme="0"/>
        </bottom>
      </border>
    </dxf>
    <dxf>
      <font>
        <color theme="1"/>
      </font>
      <fill>
        <patternFill patternType="solid">
          <fgColor theme="6" tint="0.79998168889431442"/>
          <bgColor theme="6" tint="0.79998168889431442"/>
        </patternFill>
      </fill>
      <border>
        <vertical style="thin">
          <color theme="0"/>
        </vertical>
        <horizontal style="thin">
          <color theme="0"/>
        </horizontal>
      </border>
    </dxf>
    <dxf>
      <fill>
        <patternFill patternType="solid">
          <fgColor theme="7" tint="0.79998168889431442"/>
          <bgColor theme="7" tint="0.79998168889431442"/>
        </patternFill>
      </fill>
    </dxf>
    <dxf>
      <fill>
        <patternFill patternType="solid">
          <fgColor theme="7" tint="0.79995117038483843"/>
          <bgColor theme="7" tint="0.59996337778862885"/>
        </patternFill>
      </fill>
    </dxf>
    <dxf>
      <font>
        <b/>
        <color theme="7" tint="-0.249977111117893"/>
      </font>
    </dxf>
    <dxf>
      <font>
        <b/>
        <color theme="7" tint="-0.249977111117893"/>
      </font>
    </dxf>
    <dxf>
      <font>
        <b/>
        <color theme="7" tint="-0.249977111117893"/>
      </font>
      <border>
        <top style="thin">
          <color theme="7"/>
        </top>
      </border>
    </dxf>
    <dxf>
      <font>
        <b/>
        <i val="0"/>
        <color theme="7" tint="-0.499984740745262"/>
      </font>
      <border>
        <bottom style="thin">
          <color theme="7"/>
        </bottom>
      </border>
    </dxf>
    <dxf>
      <font>
        <color theme="7" tint="-0.499984740745262"/>
      </font>
      <border>
        <top style="thin">
          <color theme="7"/>
        </top>
        <bottom style="thin">
          <color theme="7"/>
        </bottom>
      </border>
    </dxf>
    <dxf>
      <fill>
        <patternFill patternType="solid">
          <fgColor theme="6" tint="0.79998168889431442"/>
          <bgColor theme="6" tint="0.79998168889431442"/>
        </patternFill>
      </fill>
    </dxf>
    <dxf>
      <fill>
        <patternFill patternType="solid">
          <fgColor theme="6" tint="0.79995117038483843"/>
          <bgColor theme="6" tint="0.59996337778862885"/>
        </patternFill>
      </fill>
    </dxf>
    <dxf>
      <font>
        <b/>
        <color theme="6" tint="-0.249977111117893"/>
      </font>
    </dxf>
    <dxf>
      <font>
        <b/>
        <color theme="6" tint="-0.249977111117893"/>
      </font>
    </dxf>
    <dxf>
      <font>
        <b/>
        <color theme="6" tint="-0.249977111117893"/>
      </font>
      <border>
        <top style="thin">
          <color theme="6"/>
        </top>
      </border>
    </dxf>
    <dxf>
      <font>
        <b/>
        <i val="0"/>
        <color theme="5"/>
      </font>
      <border>
        <bottom style="thin">
          <color theme="6"/>
        </bottom>
      </border>
    </dxf>
    <dxf>
      <font>
        <color auto="1"/>
      </font>
      <border>
        <top style="thin">
          <color theme="6"/>
        </top>
        <bottom style="thin">
          <color theme="6"/>
        </bottom>
      </border>
    </dxf>
    <dxf>
      <border>
        <left style="thin">
          <color theme="7"/>
        </left>
      </border>
    </dxf>
    <dxf>
      <border>
        <left style="thin">
          <color theme="7"/>
        </left>
      </border>
    </dxf>
    <dxf>
      <border>
        <top style="thin">
          <color theme="7"/>
        </top>
      </border>
    </dxf>
    <dxf>
      <border>
        <top style="thin">
          <color theme="7"/>
        </top>
      </border>
    </dxf>
    <dxf>
      <font>
        <b/>
        <color theme="1"/>
      </font>
    </dxf>
    <dxf>
      <font>
        <b/>
        <color theme="1"/>
      </font>
    </dxf>
    <dxf>
      <font>
        <b/>
        <color theme="1"/>
      </font>
      <border>
        <top style="double">
          <color theme="7"/>
        </top>
      </border>
    </dxf>
    <dxf>
      <font>
        <b/>
        <color theme="0"/>
      </font>
      <fill>
        <patternFill patternType="solid">
          <fgColor theme="7"/>
          <bgColor theme="7"/>
        </patternFill>
      </fill>
    </dxf>
    <dxf>
      <font>
        <color theme="1"/>
      </font>
      <border>
        <left style="thin">
          <color theme="7"/>
        </left>
        <right style="thin">
          <color theme="7"/>
        </right>
        <top style="thin">
          <color theme="7"/>
        </top>
        <bottom style="thin">
          <color theme="7"/>
        </bottom>
      </border>
    </dxf>
    <dxf>
      <border>
        <left style="thin">
          <color theme="6"/>
        </left>
      </border>
    </dxf>
    <dxf>
      <border>
        <left style="thin">
          <color theme="6"/>
        </left>
      </border>
    </dxf>
    <dxf>
      <border>
        <top style="thin">
          <color theme="6"/>
        </top>
      </border>
    </dxf>
    <dxf>
      <border>
        <top style="thin">
          <color theme="6"/>
        </top>
      </border>
    </dxf>
    <dxf>
      <font>
        <b/>
        <color theme="1"/>
      </font>
    </dxf>
    <dxf>
      <font>
        <b/>
        <color theme="1"/>
      </font>
    </dxf>
    <dxf>
      <font>
        <b/>
        <color theme="1"/>
      </font>
      <border>
        <top style="double">
          <color theme="6"/>
        </top>
      </border>
    </dxf>
    <dxf>
      <font>
        <b/>
        <i val="0"/>
        <color theme="0"/>
      </font>
      <fill>
        <patternFill patternType="solid">
          <fgColor theme="6"/>
          <bgColor theme="6"/>
        </patternFill>
      </fill>
    </dxf>
    <dxf>
      <font>
        <color theme="1"/>
      </font>
      <border>
        <left style="thin">
          <color theme="6"/>
        </left>
        <right style="thin">
          <color theme="6"/>
        </right>
        <top style="thin">
          <color theme="6"/>
        </top>
        <bottom style="thin">
          <color theme="6"/>
        </bottom>
      </border>
    </dxf>
  </dxfs>
  <tableStyles count="6" defaultTableStyle="TableStyleMedium2" defaultPivotStyle="PivotStyleLight16">
    <tableStyle name="E4tech Table Style_1" pivot="0" count="9" xr9:uid="{00000000-0011-0000-FFFF-FFFF00000000}">
      <tableStyleElement type="wholeTable" dxfId="74"/>
      <tableStyleElement type="headerRow" dxfId="73"/>
      <tableStyleElement type="totalRow" dxfId="72"/>
      <tableStyleElement type="firstColumn" dxfId="71"/>
      <tableStyleElement type="lastColumn" dxfId="70"/>
      <tableStyleElement type="firstRowStripe" dxfId="69"/>
      <tableStyleElement type="secondRowStripe" dxfId="68"/>
      <tableStyleElement type="firstColumnStripe" dxfId="67"/>
      <tableStyleElement type="secondColumnStripe" dxfId="66"/>
    </tableStyle>
    <tableStyle name="E4tech Table Style_2" pivot="0" count="9" xr9:uid="{00000000-0011-0000-FFFF-FFFF01000000}">
      <tableStyleElement type="wholeTable" dxfId="65"/>
      <tableStyleElement type="headerRow" dxfId="64"/>
      <tableStyleElement type="totalRow" dxfId="63"/>
      <tableStyleElement type="firstColumn" dxfId="62"/>
      <tableStyleElement type="lastColumn" dxfId="61"/>
      <tableStyleElement type="firstRowStripe" dxfId="60"/>
      <tableStyleElement type="secondRowStripe" dxfId="59"/>
      <tableStyleElement type="firstColumnStripe" dxfId="58"/>
      <tableStyleElement type="secondColumnStripe" dxfId="57"/>
    </tableStyle>
    <tableStyle name="E4tech Table Style_3" pivot="0" count="7" xr9:uid="{00000000-0011-0000-FFFF-FFFF02000000}">
      <tableStyleElement type="wholeTable" dxfId="56"/>
      <tableStyleElement type="headerRow" dxfId="55"/>
      <tableStyleElement type="totalRow" dxfId="54"/>
      <tableStyleElement type="firstColumn" dxfId="53"/>
      <tableStyleElement type="lastColumn" dxfId="52"/>
      <tableStyleElement type="firstRowStripe" dxfId="51"/>
      <tableStyleElement type="firstColumnStripe" dxfId="50"/>
    </tableStyle>
    <tableStyle name="E4tech Table Style_4" pivot="0" count="7" xr9:uid="{00000000-0011-0000-FFFF-FFFF03000000}">
      <tableStyleElement type="wholeTable" dxfId="49"/>
      <tableStyleElement type="headerRow" dxfId="48"/>
      <tableStyleElement type="totalRow" dxfId="47"/>
      <tableStyleElement type="firstColumn" dxfId="46"/>
      <tableStyleElement type="lastColumn" dxfId="45"/>
      <tableStyleElement type="firstRowStripe" dxfId="44"/>
      <tableStyleElement type="firstColumnStripe" dxfId="43"/>
    </tableStyle>
    <tableStyle name="E4tech Table Style_5" pivot="0" count="7" xr9:uid="{00000000-0011-0000-FFFF-FFFF04000000}">
      <tableStyleElement type="wholeTable" dxfId="42"/>
      <tableStyleElement type="headerRow" dxfId="41"/>
      <tableStyleElement type="totalRow" dxfId="40"/>
      <tableStyleElement type="firstColumn" dxfId="39"/>
      <tableStyleElement type="lastColumn" dxfId="38"/>
      <tableStyleElement type="firstRowStripe" dxfId="37"/>
      <tableStyleElement type="firstColumnStripe" dxfId="36"/>
    </tableStyle>
    <tableStyle name="E4tech Table Style_6" pivot="0" count="7" xr9:uid="{00000000-0011-0000-FFFF-FFFF05000000}">
      <tableStyleElement type="wholeTable" dxfId="35"/>
      <tableStyleElement type="headerRow" dxfId="34"/>
      <tableStyleElement type="totalRow" dxfId="33"/>
      <tableStyleElement type="firstColumn" dxfId="32"/>
      <tableStyleElement type="lastColumn" dxfId="31"/>
      <tableStyleElement type="firstRowStripe" dxfId="30"/>
      <tableStyleElement type="firstColumnStripe" dxfId="29"/>
    </tableStyle>
  </tableStyles>
  <colors>
    <mruColors>
      <color rgb="FF5B9BD5"/>
      <color rgb="FFFF66CC"/>
      <color rgb="FFFFE6CD"/>
      <color rgb="FF000000"/>
      <color rgb="FF6AB0E0"/>
      <color rgb="FF1B429A"/>
      <color rgb="FFD3CAE0"/>
      <color rgb="FF957FB5"/>
      <color rgb="FF1383BD"/>
      <color rgb="FF8CB57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 Id="rId27"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1348086</xdr:colOff>
      <xdr:row>1</xdr:row>
      <xdr:rowOff>814481</xdr:rowOff>
    </xdr:to>
    <xdr:pic>
      <xdr:nvPicPr>
        <xdr:cNvPr id="5" name="Picture 4" descr="20378_DfT-Logo-green">
          <a:extLst>
            <a:ext uri="{FF2B5EF4-FFF2-40B4-BE49-F238E27FC236}">
              <a16:creationId xmlns:a16="http://schemas.microsoft.com/office/drawing/2014/main" id="{01F4C1EB-B2B1-4809-B783-72997788FD8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1353" y="190500"/>
          <a:ext cx="1348086" cy="814481"/>
        </a:xfrm>
        <a:prstGeom prst="rect">
          <a:avLst/>
        </a:prstGeom>
        <a:noFill/>
        <a:ln>
          <a:noFill/>
        </a:ln>
      </xdr:spPr>
    </xdr:pic>
    <xdr:clientData/>
  </xdr:twoCellAnchor>
  <xdr:twoCellAnchor editAs="oneCell">
    <xdr:from>
      <xdr:col>1</xdr:col>
      <xdr:colOff>2941619</xdr:colOff>
      <xdr:row>1</xdr:row>
      <xdr:rowOff>0</xdr:rowOff>
    </xdr:from>
    <xdr:to>
      <xdr:col>2</xdr:col>
      <xdr:colOff>464313</xdr:colOff>
      <xdr:row>1</xdr:row>
      <xdr:rowOff>540000</xdr:rowOff>
    </xdr:to>
    <xdr:pic>
      <xdr:nvPicPr>
        <xdr:cNvPr id="6" name="Picture 5" descr="A green and black logo&#10;&#10;Description automatically generated">
          <a:extLst>
            <a:ext uri="{FF2B5EF4-FFF2-40B4-BE49-F238E27FC236}">
              <a16:creationId xmlns:a16="http://schemas.microsoft.com/office/drawing/2014/main" id="{D535F3A9-73B0-498D-B55C-A4097243066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232972" y="190500"/>
          <a:ext cx="1355106" cy="540000"/>
        </a:xfrm>
        <a:prstGeom prst="rect">
          <a:avLst/>
        </a:prstGeom>
      </xdr:spPr>
    </xdr:pic>
    <xdr:clientData/>
  </xdr:twoCellAnchor>
  <xdr:twoCellAnchor editAs="oneCell">
    <xdr:from>
      <xdr:col>1</xdr:col>
      <xdr:colOff>1556682</xdr:colOff>
      <xdr:row>1</xdr:row>
      <xdr:rowOff>22412</xdr:rowOff>
    </xdr:from>
    <xdr:to>
      <xdr:col>1</xdr:col>
      <xdr:colOff>2697720</xdr:colOff>
      <xdr:row>1</xdr:row>
      <xdr:rowOff>562412</xdr:rowOff>
    </xdr:to>
    <xdr:pic>
      <xdr:nvPicPr>
        <xdr:cNvPr id="7" name="Picture 6">
          <a:extLst>
            <a:ext uri="{FF2B5EF4-FFF2-40B4-BE49-F238E27FC236}">
              <a16:creationId xmlns:a16="http://schemas.microsoft.com/office/drawing/2014/main" id="{993C68BC-3BBC-4824-AA31-A9461971E93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48035" y="212912"/>
          <a:ext cx="1141038" cy="54000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2653889</xdr:colOff>
      <xdr:row>1</xdr:row>
      <xdr:rowOff>790126</xdr:rowOff>
    </xdr:to>
    <xdr:sp macro="" textlink="">
      <xdr:nvSpPr>
        <xdr:cNvPr id="6" name="TextBox 17">
          <a:extLst>
            <a:ext uri="{FF2B5EF4-FFF2-40B4-BE49-F238E27FC236}">
              <a16:creationId xmlns:a16="http://schemas.microsoft.com/office/drawing/2014/main" id="{DC4D3C91-631E-41E4-8CD1-6784F1FEA3FD}"/>
            </a:ext>
          </a:extLst>
        </xdr:cNvPr>
        <xdr:cNvSpPr txBox="1"/>
      </xdr:nvSpPr>
      <xdr:spPr>
        <a:xfrm>
          <a:off x="358588" y="179294"/>
          <a:ext cx="4368389" cy="79012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t>Values in </a:t>
          </a:r>
          <a:r>
            <a:rPr lang="en-GB" sz="1100" b="1">
              <a:solidFill>
                <a:srgbClr val="FF0000"/>
              </a:solidFill>
            </a:rPr>
            <a:t>red text </a:t>
          </a:r>
          <a:r>
            <a:rPr lang="en-GB" sz="1100" b="1"/>
            <a:t>are illustrative and should be deleted or adapted to the correct</a:t>
          </a:r>
          <a:r>
            <a:rPr lang="en-GB" sz="1100" b="1" baseline="0"/>
            <a:t> inputs/outputs for your </a:t>
          </a:r>
          <a:r>
            <a:rPr lang="en-GB" sz="1100" b="1"/>
            <a:t>pathway. This should not be considered an exhaustive list, and further inputs/outputs relevant to the pathway should be added.</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2653889</xdr:colOff>
      <xdr:row>1</xdr:row>
      <xdr:rowOff>790126</xdr:rowOff>
    </xdr:to>
    <xdr:sp macro="" textlink="">
      <xdr:nvSpPr>
        <xdr:cNvPr id="2" name="TextBox 17">
          <a:extLst>
            <a:ext uri="{FF2B5EF4-FFF2-40B4-BE49-F238E27FC236}">
              <a16:creationId xmlns:a16="http://schemas.microsoft.com/office/drawing/2014/main" id="{D17C9F04-1964-4466-BD69-3C053B0A24AD}"/>
            </a:ext>
          </a:extLst>
        </xdr:cNvPr>
        <xdr:cNvSpPr txBox="1"/>
      </xdr:nvSpPr>
      <xdr:spPr>
        <a:xfrm>
          <a:off x="352425" y="190500"/>
          <a:ext cx="4263614" cy="79012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t>Values in </a:t>
          </a:r>
          <a:r>
            <a:rPr lang="en-GB" sz="1100" b="1">
              <a:solidFill>
                <a:srgbClr val="FF0000"/>
              </a:solidFill>
            </a:rPr>
            <a:t>red text </a:t>
          </a:r>
          <a:r>
            <a:rPr lang="en-GB" sz="1100" b="1"/>
            <a:t>are illustrative and should be deleted or adapted to the correct</a:t>
          </a:r>
          <a:r>
            <a:rPr lang="en-GB" sz="1100" b="1" baseline="0"/>
            <a:t> inputs/outputs for your </a:t>
          </a:r>
          <a:r>
            <a:rPr lang="en-GB" sz="1100" b="1"/>
            <a:t>pathway. This should not be considered an exhaustive list, and further inputs/outputs relevant to the pathway should be added.</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2653889</xdr:colOff>
      <xdr:row>1</xdr:row>
      <xdr:rowOff>790126</xdr:rowOff>
    </xdr:to>
    <xdr:sp macro="" textlink="">
      <xdr:nvSpPr>
        <xdr:cNvPr id="3" name="TextBox 17">
          <a:extLst>
            <a:ext uri="{FF2B5EF4-FFF2-40B4-BE49-F238E27FC236}">
              <a16:creationId xmlns:a16="http://schemas.microsoft.com/office/drawing/2014/main" id="{C0273191-EADD-43E3-8E2A-F88683CD5B1F}"/>
            </a:ext>
          </a:extLst>
        </xdr:cNvPr>
        <xdr:cNvSpPr txBox="1"/>
      </xdr:nvSpPr>
      <xdr:spPr>
        <a:xfrm>
          <a:off x="358588" y="179294"/>
          <a:ext cx="4368389" cy="79012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t>Values in </a:t>
          </a:r>
          <a:r>
            <a:rPr lang="en-GB" sz="1100" b="1">
              <a:solidFill>
                <a:srgbClr val="FF0000"/>
              </a:solidFill>
            </a:rPr>
            <a:t>red text </a:t>
          </a:r>
          <a:r>
            <a:rPr lang="en-GB" sz="1100" b="1"/>
            <a:t>are illustrative and should be deleted or adapted to the correct</a:t>
          </a:r>
          <a:r>
            <a:rPr lang="en-GB" sz="1100" b="1" baseline="0"/>
            <a:t> inputs/outputs for your </a:t>
          </a:r>
          <a:r>
            <a:rPr lang="en-GB" sz="1100" b="1"/>
            <a:t>pathway. This should not be considered an exhaustive list, and further inputs/outputs relevant to the pathway should be added.</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2653889</xdr:colOff>
      <xdr:row>1</xdr:row>
      <xdr:rowOff>790126</xdr:rowOff>
    </xdr:to>
    <xdr:sp macro="" textlink="">
      <xdr:nvSpPr>
        <xdr:cNvPr id="3" name="TextBox 17">
          <a:extLst>
            <a:ext uri="{FF2B5EF4-FFF2-40B4-BE49-F238E27FC236}">
              <a16:creationId xmlns:a16="http://schemas.microsoft.com/office/drawing/2014/main" id="{230E0BF9-B119-4C8A-BA1F-D2CEEBDA6AFC}"/>
            </a:ext>
          </a:extLst>
        </xdr:cNvPr>
        <xdr:cNvSpPr txBox="1"/>
      </xdr:nvSpPr>
      <xdr:spPr>
        <a:xfrm>
          <a:off x="366059" y="186765"/>
          <a:ext cx="4402006" cy="79012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t>Values in </a:t>
          </a:r>
          <a:r>
            <a:rPr lang="en-GB" sz="1100" b="1">
              <a:solidFill>
                <a:srgbClr val="FF0000"/>
              </a:solidFill>
            </a:rPr>
            <a:t>red text </a:t>
          </a:r>
          <a:r>
            <a:rPr lang="en-GB" sz="1100" b="1"/>
            <a:t>are illustrative and should be deleted or adapted to the correct</a:t>
          </a:r>
          <a:r>
            <a:rPr lang="en-GB" sz="1100" b="1" baseline="0"/>
            <a:t> inputs/outputs for your </a:t>
          </a:r>
          <a:r>
            <a:rPr lang="en-GB" sz="1100" b="1"/>
            <a:t>pathway. This should not be considered an exhaustive list, and further inputs/outputs relevant to the pathway should be added.</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2653889</xdr:colOff>
      <xdr:row>1</xdr:row>
      <xdr:rowOff>790126</xdr:rowOff>
    </xdr:to>
    <xdr:sp macro="" textlink="">
      <xdr:nvSpPr>
        <xdr:cNvPr id="2" name="TextBox 17">
          <a:extLst>
            <a:ext uri="{FF2B5EF4-FFF2-40B4-BE49-F238E27FC236}">
              <a16:creationId xmlns:a16="http://schemas.microsoft.com/office/drawing/2014/main" id="{B96AA03D-33C1-4905-8ED4-050C0735F711}"/>
            </a:ext>
          </a:extLst>
        </xdr:cNvPr>
        <xdr:cNvSpPr txBox="1"/>
      </xdr:nvSpPr>
      <xdr:spPr>
        <a:xfrm>
          <a:off x="352425" y="190500"/>
          <a:ext cx="4263614" cy="79012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t>Values in </a:t>
          </a:r>
          <a:r>
            <a:rPr lang="en-GB" sz="1100" b="1">
              <a:solidFill>
                <a:srgbClr val="FF0000"/>
              </a:solidFill>
            </a:rPr>
            <a:t>red text </a:t>
          </a:r>
          <a:r>
            <a:rPr lang="en-GB" sz="1100" b="1"/>
            <a:t>are illustrative and should be deleted or adapted to the correct</a:t>
          </a:r>
          <a:r>
            <a:rPr lang="en-GB" sz="1100" b="1" baseline="0"/>
            <a:t> inputs/outputs for your </a:t>
          </a:r>
          <a:r>
            <a:rPr lang="en-GB" sz="1100" b="1"/>
            <a:t>pathway. This should not be considered an exhaustive list, and further inputs/outputs relevant to the pathway should be added.</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2653889</xdr:colOff>
      <xdr:row>1</xdr:row>
      <xdr:rowOff>790126</xdr:rowOff>
    </xdr:to>
    <xdr:sp macro="" textlink="">
      <xdr:nvSpPr>
        <xdr:cNvPr id="3" name="TextBox 17">
          <a:extLst>
            <a:ext uri="{FF2B5EF4-FFF2-40B4-BE49-F238E27FC236}">
              <a16:creationId xmlns:a16="http://schemas.microsoft.com/office/drawing/2014/main" id="{D5FD1323-F1DF-48CA-B102-7A791A469854}"/>
            </a:ext>
          </a:extLst>
        </xdr:cNvPr>
        <xdr:cNvSpPr txBox="1"/>
      </xdr:nvSpPr>
      <xdr:spPr>
        <a:xfrm>
          <a:off x="358588" y="179294"/>
          <a:ext cx="4368389" cy="79012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t>Values in </a:t>
          </a:r>
          <a:r>
            <a:rPr lang="en-GB" sz="1100" b="1">
              <a:solidFill>
                <a:srgbClr val="FF0000"/>
              </a:solidFill>
            </a:rPr>
            <a:t>red text </a:t>
          </a:r>
          <a:r>
            <a:rPr lang="en-GB" sz="1100" b="1"/>
            <a:t>are illustrative and should be deleted or adapted to the correct</a:t>
          </a:r>
          <a:r>
            <a:rPr lang="en-GB" sz="1100" b="1" baseline="0"/>
            <a:t> inputs/outputs for your </a:t>
          </a:r>
          <a:r>
            <a:rPr lang="en-GB" sz="1100" b="1"/>
            <a:t>pathway. This should not be considered an exhaustive list, and further inputs/outputs relevant to the pathway should be added.</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2653889</xdr:colOff>
      <xdr:row>1</xdr:row>
      <xdr:rowOff>790126</xdr:rowOff>
    </xdr:to>
    <xdr:sp macro="" textlink="">
      <xdr:nvSpPr>
        <xdr:cNvPr id="3" name="TextBox 17">
          <a:extLst>
            <a:ext uri="{FF2B5EF4-FFF2-40B4-BE49-F238E27FC236}">
              <a16:creationId xmlns:a16="http://schemas.microsoft.com/office/drawing/2014/main" id="{A7AD939E-BA78-4E41-A414-E165C15BAAC5}"/>
            </a:ext>
          </a:extLst>
        </xdr:cNvPr>
        <xdr:cNvSpPr txBox="1"/>
      </xdr:nvSpPr>
      <xdr:spPr>
        <a:xfrm>
          <a:off x="357188" y="178594"/>
          <a:ext cx="4368389" cy="79012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t>Values in </a:t>
          </a:r>
          <a:r>
            <a:rPr lang="en-GB" sz="1100" b="1">
              <a:solidFill>
                <a:srgbClr val="FF0000"/>
              </a:solidFill>
            </a:rPr>
            <a:t>red text </a:t>
          </a:r>
          <a:r>
            <a:rPr lang="en-GB" sz="1100" b="1"/>
            <a:t>are illustrative and should be deleted or adapted to the correct</a:t>
          </a:r>
          <a:r>
            <a:rPr lang="en-GB" sz="1100" b="1" baseline="0"/>
            <a:t> inputs/outputs for your </a:t>
          </a:r>
          <a:r>
            <a:rPr lang="en-GB" sz="1100" b="1"/>
            <a:t>pathway. This should not be considered an exhaustive list, and further inputs/outputs relevant to the pathway should be added.</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2653889</xdr:colOff>
      <xdr:row>1</xdr:row>
      <xdr:rowOff>790126</xdr:rowOff>
    </xdr:to>
    <xdr:sp macro="" textlink="">
      <xdr:nvSpPr>
        <xdr:cNvPr id="3" name="TextBox 17">
          <a:extLst>
            <a:ext uri="{FF2B5EF4-FFF2-40B4-BE49-F238E27FC236}">
              <a16:creationId xmlns:a16="http://schemas.microsoft.com/office/drawing/2014/main" id="{4466AF71-85BC-47FA-9D60-B5A67B2A64F6}"/>
            </a:ext>
          </a:extLst>
        </xdr:cNvPr>
        <xdr:cNvSpPr txBox="1"/>
      </xdr:nvSpPr>
      <xdr:spPr>
        <a:xfrm>
          <a:off x="358588" y="179294"/>
          <a:ext cx="4368389" cy="79012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t>Values in </a:t>
          </a:r>
          <a:r>
            <a:rPr lang="en-GB" sz="1100" b="1">
              <a:solidFill>
                <a:srgbClr val="FF0000"/>
              </a:solidFill>
            </a:rPr>
            <a:t>red text </a:t>
          </a:r>
          <a:r>
            <a:rPr lang="en-GB" sz="1100" b="1"/>
            <a:t>are illustrative and should be deleted or adapted to the correct</a:t>
          </a:r>
          <a:r>
            <a:rPr lang="en-GB" sz="1100" b="1" baseline="0"/>
            <a:t> inputs/outputs for your </a:t>
          </a:r>
          <a:r>
            <a:rPr lang="en-GB" sz="1100" b="1"/>
            <a:t>pathway. This should not be considered an exhaustive list, and further inputs/outputs relevant to the pathway should be added.</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2653889</xdr:colOff>
      <xdr:row>1</xdr:row>
      <xdr:rowOff>790126</xdr:rowOff>
    </xdr:to>
    <xdr:sp macro="" textlink="">
      <xdr:nvSpPr>
        <xdr:cNvPr id="3" name="TextBox 17">
          <a:extLst>
            <a:ext uri="{FF2B5EF4-FFF2-40B4-BE49-F238E27FC236}">
              <a16:creationId xmlns:a16="http://schemas.microsoft.com/office/drawing/2014/main" id="{F59FCD3D-16E7-416A-A88D-698E39EA0C55}"/>
            </a:ext>
          </a:extLst>
        </xdr:cNvPr>
        <xdr:cNvSpPr txBox="1"/>
      </xdr:nvSpPr>
      <xdr:spPr>
        <a:xfrm>
          <a:off x="358588" y="179294"/>
          <a:ext cx="4368389" cy="79012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t>Values in </a:t>
          </a:r>
          <a:r>
            <a:rPr lang="en-GB" sz="1100" b="1">
              <a:solidFill>
                <a:srgbClr val="FF0000"/>
              </a:solidFill>
            </a:rPr>
            <a:t>red text </a:t>
          </a:r>
          <a:r>
            <a:rPr lang="en-GB" sz="1100" b="1"/>
            <a:t>are illustrative and should be deleted or adapted to the correct</a:t>
          </a:r>
          <a:r>
            <a:rPr lang="en-GB" sz="1100" b="1" baseline="0"/>
            <a:t> inputs/outputs for your </a:t>
          </a:r>
          <a:r>
            <a:rPr lang="en-GB" sz="1100" b="1"/>
            <a:t>pathway. This should not be considered an exhaustive list, and further inputs/outputs relevant to the pathway should be added.</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2653889</xdr:colOff>
      <xdr:row>1</xdr:row>
      <xdr:rowOff>790126</xdr:rowOff>
    </xdr:to>
    <xdr:sp macro="" textlink="">
      <xdr:nvSpPr>
        <xdr:cNvPr id="3" name="TextBox 17">
          <a:extLst>
            <a:ext uri="{FF2B5EF4-FFF2-40B4-BE49-F238E27FC236}">
              <a16:creationId xmlns:a16="http://schemas.microsoft.com/office/drawing/2014/main" id="{C9A09EE4-A337-4039-8A27-520A9D868921}"/>
            </a:ext>
          </a:extLst>
        </xdr:cNvPr>
        <xdr:cNvSpPr txBox="1"/>
      </xdr:nvSpPr>
      <xdr:spPr>
        <a:xfrm>
          <a:off x="358588" y="179294"/>
          <a:ext cx="4368389" cy="79012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t>Values in </a:t>
          </a:r>
          <a:r>
            <a:rPr lang="en-GB" sz="1100" b="1">
              <a:solidFill>
                <a:srgbClr val="FF0000"/>
              </a:solidFill>
            </a:rPr>
            <a:t>red text </a:t>
          </a:r>
          <a:r>
            <a:rPr lang="en-GB" sz="1100" b="1"/>
            <a:t>are illustrative and should be deleted or adapted to the correct</a:t>
          </a:r>
          <a:r>
            <a:rPr lang="en-GB" sz="1100" b="1" baseline="0"/>
            <a:t> inputs/outputs for your </a:t>
          </a:r>
          <a:r>
            <a:rPr lang="en-GB" sz="1100" b="1"/>
            <a:t>pathway. This should not be considered an exhaustive list, and further inputs/outputs relevant to the pathway should be added.</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2653889</xdr:colOff>
      <xdr:row>1</xdr:row>
      <xdr:rowOff>790126</xdr:rowOff>
    </xdr:to>
    <xdr:sp macro="" textlink="">
      <xdr:nvSpPr>
        <xdr:cNvPr id="3" name="TextBox 17">
          <a:extLst>
            <a:ext uri="{FF2B5EF4-FFF2-40B4-BE49-F238E27FC236}">
              <a16:creationId xmlns:a16="http://schemas.microsoft.com/office/drawing/2014/main" id="{16D56EEA-87C0-4648-A836-CAEC028B269B}"/>
            </a:ext>
          </a:extLst>
        </xdr:cNvPr>
        <xdr:cNvSpPr txBox="1"/>
      </xdr:nvSpPr>
      <xdr:spPr>
        <a:xfrm>
          <a:off x="358588" y="179294"/>
          <a:ext cx="4368389" cy="79012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t>Values in </a:t>
          </a:r>
          <a:r>
            <a:rPr lang="en-GB" sz="1100" b="1">
              <a:solidFill>
                <a:srgbClr val="FF0000"/>
              </a:solidFill>
            </a:rPr>
            <a:t>red text </a:t>
          </a:r>
          <a:r>
            <a:rPr lang="en-GB" sz="1100" b="1"/>
            <a:t>are illustrative and should be deleted or adapted to the correct</a:t>
          </a:r>
          <a:r>
            <a:rPr lang="en-GB" sz="1100" b="1" baseline="0"/>
            <a:t> inputs/outputs for your </a:t>
          </a:r>
          <a:r>
            <a:rPr lang="en-GB" sz="1100" b="1"/>
            <a:t>pathway. This should not be considered an exhaustive list, and further inputs/outputs relevant to the pathway should be added.</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2653889</xdr:colOff>
      <xdr:row>1</xdr:row>
      <xdr:rowOff>790126</xdr:rowOff>
    </xdr:to>
    <xdr:sp macro="" textlink="">
      <xdr:nvSpPr>
        <xdr:cNvPr id="3" name="TextBox 17">
          <a:extLst>
            <a:ext uri="{FF2B5EF4-FFF2-40B4-BE49-F238E27FC236}">
              <a16:creationId xmlns:a16="http://schemas.microsoft.com/office/drawing/2014/main" id="{FE250B03-4B59-4DA0-8EC7-22058725433E}"/>
            </a:ext>
          </a:extLst>
        </xdr:cNvPr>
        <xdr:cNvSpPr txBox="1"/>
      </xdr:nvSpPr>
      <xdr:spPr>
        <a:xfrm>
          <a:off x="358588" y="179294"/>
          <a:ext cx="4368389" cy="79012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t>Values in </a:t>
          </a:r>
          <a:r>
            <a:rPr lang="en-GB" sz="1100" b="1">
              <a:solidFill>
                <a:srgbClr val="FF0000"/>
              </a:solidFill>
            </a:rPr>
            <a:t>red text </a:t>
          </a:r>
          <a:r>
            <a:rPr lang="en-GB" sz="1100" b="1"/>
            <a:t>are illustrative and should be deleted or adapted to the correct</a:t>
          </a:r>
          <a:r>
            <a:rPr lang="en-GB" sz="1100" b="1" baseline="0"/>
            <a:t> inputs/outputs for your </a:t>
          </a:r>
          <a:r>
            <a:rPr lang="en-GB" sz="1100" b="1"/>
            <a:t>pathway. This should not be considered an exhaustive list, and further inputs/outputs relevant to the pathway should be added.</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2653889</xdr:colOff>
      <xdr:row>1</xdr:row>
      <xdr:rowOff>790126</xdr:rowOff>
    </xdr:to>
    <xdr:sp macro="" textlink="">
      <xdr:nvSpPr>
        <xdr:cNvPr id="3" name="TextBox 17">
          <a:extLst>
            <a:ext uri="{FF2B5EF4-FFF2-40B4-BE49-F238E27FC236}">
              <a16:creationId xmlns:a16="http://schemas.microsoft.com/office/drawing/2014/main" id="{CE280629-4D7E-4D71-BEC0-C1860DA515D5}"/>
            </a:ext>
          </a:extLst>
        </xdr:cNvPr>
        <xdr:cNvSpPr txBox="1"/>
      </xdr:nvSpPr>
      <xdr:spPr>
        <a:xfrm>
          <a:off x="358588" y="179294"/>
          <a:ext cx="4368389" cy="79012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t>Values in </a:t>
          </a:r>
          <a:r>
            <a:rPr lang="en-GB" sz="1100" b="1">
              <a:solidFill>
                <a:srgbClr val="FF0000"/>
              </a:solidFill>
            </a:rPr>
            <a:t>red text </a:t>
          </a:r>
          <a:r>
            <a:rPr lang="en-GB" sz="1100" b="1"/>
            <a:t>are illustrative and should be deleted or adapted to the correct</a:t>
          </a:r>
          <a:r>
            <a:rPr lang="en-GB" sz="1100" b="1" baseline="0"/>
            <a:t> inputs/outputs for your </a:t>
          </a:r>
          <a:r>
            <a:rPr lang="en-GB" sz="1100" b="1"/>
            <a:t>pathway. This should not be considered an exhaustive list, and further inputs/outputs relevant to the pathway should be added.</a:t>
          </a:r>
        </a:p>
      </xdr:txBody>
    </xdr:sp>
    <xdr:clientData/>
  </xdr:twoCellAnchor>
</xdr:wsDr>
</file>

<file path=xl/theme/theme1.xml><?xml version="1.0" encoding="utf-8"?>
<a:theme xmlns:a="http://schemas.openxmlformats.org/drawingml/2006/main" name="E4Tech_theme">
  <a:themeElements>
    <a:clrScheme name="E4tech colours">
      <a:dk1>
        <a:srgbClr val="000000"/>
      </a:dk1>
      <a:lt1>
        <a:srgbClr val="FFFFFF"/>
      </a:lt1>
      <a:dk2>
        <a:srgbClr val="000098"/>
      </a:dk2>
      <a:lt2>
        <a:srgbClr val="D8D9DB"/>
      </a:lt2>
      <a:accent1>
        <a:srgbClr val="1B429A"/>
      </a:accent1>
      <a:accent2>
        <a:srgbClr val="1383BD"/>
      </a:accent2>
      <a:accent3>
        <a:srgbClr val="6AB0E0"/>
      </a:accent3>
      <a:accent4>
        <a:srgbClr val="957FB5"/>
      </a:accent4>
      <a:accent5>
        <a:srgbClr val="4B8A60"/>
      </a:accent5>
      <a:accent6>
        <a:srgbClr val="8CB57E"/>
      </a:accent6>
      <a:hlink>
        <a:srgbClr val="001D4F"/>
      </a:hlink>
      <a:folHlink>
        <a:srgbClr val="D6DEE2"/>
      </a:folHlink>
    </a:clrScheme>
    <a:fontScheme name="Office">
      <a:majorFont>
        <a:latin typeface="Calibri"/>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www.gov.uk/government/publications/renewable-transport-fuel-obligation-rtfo-compliance-reporting-and-verification" TargetMode="External"/><Relationship Id="rId7" Type="http://schemas.openxmlformats.org/officeDocument/2006/relationships/comments" Target="../comments1.xml"/><Relationship Id="rId2" Type="http://schemas.openxmlformats.org/officeDocument/2006/relationships/hyperlink" Target="https://www.gov.uk/government/publications/atmospheric-implications-of-increased-hydrogen-use" TargetMode="External"/><Relationship Id="rId1" Type="http://schemas.openxmlformats.org/officeDocument/2006/relationships/hyperlink" Target="https://www.ipcc.ch/site/assets/uploads/2018/02/ar4-wg1-chapter2-1.pdf" TargetMode="External"/><Relationship Id="rId6" Type="http://schemas.openxmlformats.org/officeDocument/2006/relationships/vmlDrawing" Target="../drawings/vmlDrawing1.vml"/><Relationship Id="rId5" Type="http://schemas.openxmlformats.org/officeDocument/2006/relationships/printerSettings" Target="../printerSettings/printerSettings2.bin"/><Relationship Id="rId4" Type="http://schemas.openxmlformats.org/officeDocument/2006/relationships/hyperlink" Target="https://www.gov.uk/government/publications/renewable-transport-fuel-obligation-rtfo-compliance-reporting-and-verification"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gov.uk/government/publications/rtfo-and-saf-mandate-technical-information" TargetMode="External"/><Relationship Id="rId3" Type="http://schemas.openxmlformats.org/officeDocument/2006/relationships/hyperlink" Target="https://www.gov.uk/government/publications/biofuels-carbon-calculator-rtfo" TargetMode="External"/><Relationship Id="rId7" Type="http://schemas.openxmlformats.org/officeDocument/2006/relationships/hyperlink" Target="https://www.gov.uk/government/collections/government-conversion-factors-for-company-reporting" TargetMode="External"/><Relationship Id="rId12" Type="http://schemas.openxmlformats.org/officeDocument/2006/relationships/printerSettings" Target="../printerSettings/printerSettings3.bin"/><Relationship Id="rId2" Type="http://schemas.openxmlformats.org/officeDocument/2006/relationships/hyperlink" Target="https://publications.jrc.ec.europa.eu/repository/handle/JRC119036" TargetMode="External"/><Relationship Id="rId1" Type="http://schemas.openxmlformats.org/officeDocument/2006/relationships/hyperlink" Target="https://eur01.safelinks.protection.outlook.com/?url=https%3A%2F%2Fiea.blob.core.windows.net%2Fassets%2Fdeebef5d-0c34-4539-9d0c-10b13d840027%2FNetZeroby2050-ARoadmapfortheGlobalEnergySector_CORR.pdf&amp;data=05%7C01%7Cvon.chua%40e4tech.com%7C6c43196d55c247d8ecda08da220ab27e%7Cf2fe6bd39c4a485bae69e18820a88130%7C0%7C0%7C637859726588645422%7CUnknown%7CTWFpbGZsb3d8eyJWIjoiMC4wLjAwMDAiLCJQIjoiV2luMzIiLCJBTiI6Ik1haWwiLCJXVCI6Mn0%3D%7C3000%7C%7C%7C&amp;sdata=rpG8wo6ixFZnPOqx8GTUyk7%2BxgrmPnJFOmN9oPewMQs%3D&amp;reserved=0" TargetMode="External"/><Relationship Id="rId6" Type="http://schemas.openxmlformats.org/officeDocument/2006/relationships/hyperlink" Target="https://assets.publishing.service.gov.uk/media/69678bf7a2bb8d22cd7b0d94/uk-low-carbon-hydrogen-standard-v4-data-annex-january-2026.pdf" TargetMode="External"/><Relationship Id="rId11" Type="http://schemas.openxmlformats.org/officeDocument/2006/relationships/hyperlink" Target="https://www.gov.uk/government/publications/rtfo-biomethane" TargetMode="External"/><Relationship Id="rId5" Type="http://schemas.openxmlformats.org/officeDocument/2006/relationships/hyperlink" Target="https://www.erm.com/contentassets/553cd40a6def42b196e32e4d70e149a1/zemo-low-carbon-hydrogen-wtt-pathways-full-report.pdf" TargetMode="External"/><Relationship Id="rId10" Type="http://schemas.openxmlformats.org/officeDocument/2006/relationships/hyperlink" Target="https://publications.jrc.ec.europa.eu/repository/handle/JRC104759" TargetMode="External"/><Relationship Id="rId4" Type="http://schemas.openxmlformats.org/officeDocument/2006/relationships/hyperlink" Target="https://web.archive.org/web/20190605065129/http:/www.arb.ca.gov/fuels/lcfs/workgroups/lcfssustain/ISCC_EU_205_GHG_Calculation_and_GHG_Audit_2.3_eng.pdf" TargetMode="External"/><Relationship Id="rId9" Type="http://schemas.openxmlformats.org/officeDocument/2006/relationships/hyperlink" Target="https://publications.jrc.ec.europa.eu/repository/handle/JRC137953"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6.bin"/><Relationship Id="rId4" Type="http://schemas.openxmlformats.org/officeDocument/2006/relationships/comments" Target="../comments2.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8.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9.bin"/><Relationship Id="rId4" Type="http://schemas.openxmlformats.org/officeDocument/2006/relationships/comments" Target="../comments5.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10.bin"/><Relationship Id="rId4" Type="http://schemas.openxmlformats.org/officeDocument/2006/relationships/comments" Target="../comments6.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11.bin"/><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12.bin"/><Relationship Id="rId4" Type="http://schemas.openxmlformats.org/officeDocument/2006/relationships/comments" Target="../comments8.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13.bin"/><Relationship Id="rId4" Type="http://schemas.openxmlformats.org/officeDocument/2006/relationships/comments" Target="../comments9.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4.bin"/><Relationship Id="rId4" Type="http://schemas.openxmlformats.org/officeDocument/2006/relationships/comments" Target="../comments10.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printerSettings" Target="../printerSettings/printerSettings15.bin"/><Relationship Id="rId4" Type="http://schemas.openxmlformats.org/officeDocument/2006/relationships/comments" Target="../comments11.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2.xml"/><Relationship Id="rId1" Type="http://schemas.openxmlformats.org/officeDocument/2006/relationships/printerSettings" Target="../printerSettings/printerSettings16.bin"/><Relationship Id="rId4" Type="http://schemas.openxmlformats.org/officeDocument/2006/relationships/comments" Target="../comments12.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3.xml"/><Relationship Id="rId1" Type="http://schemas.openxmlformats.org/officeDocument/2006/relationships/printerSettings" Target="../printerSettings/printerSettings17.bin"/><Relationship Id="rId4" Type="http://schemas.openxmlformats.org/officeDocument/2006/relationships/comments" Target="../comments13.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4.xml"/><Relationship Id="rId1" Type="http://schemas.openxmlformats.org/officeDocument/2006/relationships/printerSettings" Target="../printerSettings/printerSettings18.bin"/><Relationship Id="rId4" Type="http://schemas.openxmlformats.org/officeDocument/2006/relationships/comments" Target="../comments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421BC-E609-4E5D-994A-552BECB2EBC4}">
  <sheetPr codeName="Sheet2">
    <tabColor theme="5" tint="0.79998168889431442"/>
  </sheetPr>
  <dimension ref="A2:S59"/>
  <sheetViews>
    <sheetView showGridLines="0" zoomScale="85" zoomScaleNormal="85" workbookViewId="0"/>
  </sheetViews>
  <sheetFormatPr defaultColWidth="7.28515625" defaultRowHeight="15"/>
  <cols>
    <col min="1" max="1" width="4.28515625" customWidth="1"/>
    <col min="2" max="2" width="57.42578125" customWidth="1"/>
    <col min="3" max="3" width="81.28515625" customWidth="1"/>
    <col min="4" max="4" width="13.28515625" customWidth="1"/>
    <col min="9" max="15" width="7.28515625" customWidth="1"/>
    <col min="17" max="17" width="6" customWidth="1"/>
    <col min="19" max="19" width="8.5703125" customWidth="1"/>
    <col min="23" max="23" width="17.5703125" customWidth="1"/>
    <col min="24" max="24" width="18.42578125" customWidth="1"/>
    <col min="25" max="25" width="22.7109375" customWidth="1"/>
  </cols>
  <sheetData>
    <row r="2" spans="1:3" ht="84.75" customHeight="1"/>
    <row r="3" spans="1:3" ht="21">
      <c r="B3" s="149" t="s">
        <v>0</v>
      </c>
    </row>
    <row r="4" spans="1:3" ht="18.75">
      <c r="B4" s="150" t="s">
        <v>1</v>
      </c>
    </row>
    <row r="5" spans="1:3" ht="15.75">
      <c r="B5" s="18"/>
      <c r="C5" s="19"/>
    </row>
    <row r="6" spans="1:3">
      <c r="B6" s="20" t="s">
        <v>2</v>
      </c>
      <c r="C6" s="130"/>
    </row>
    <row r="7" spans="1:3">
      <c r="B7" s="20" t="s">
        <v>3</v>
      </c>
      <c r="C7" s="130"/>
    </row>
    <row r="8" spans="1:3">
      <c r="B8" s="20" t="s">
        <v>4</v>
      </c>
      <c r="C8" s="130"/>
    </row>
    <row r="9" spans="1:3">
      <c r="B9" s="20" t="s">
        <v>5</v>
      </c>
      <c r="C9" s="130"/>
    </row>
    <row r="10" spans="1:3">
      <c r="B10" s="20" t="s">
        <v>6</v>
      </c>
      <c r="C10" s="130"/>
    </row>
    <row r="11" spans="1:3">
      <c r="B11" s="20" t="s">
        <v>7</v>
      </c>
      <c r="C11" s="130"/>
    </row>
    <row r="12" spans="1:3">
      <c r="B12" s="20" t="s">
        <v>8</v>
      </c>
      <c r="C12" s="130"/>
    </row>
    <row r="13" spans="1:3">
      <c r="B13" s="20" t="s">
        <v>9</v>
      </c>
      <c r="C13" s="130"/>
    </row>
    <row r="14" spans="1:3">
      <c r="B14" s="20" t="s">
        <v>10</v>
      </c>
      <c r="C14" s="130"/>
    </row>
    <row r="15" spans="1:3">
      <c r="A15" s="146"/>
    </row>
    <row r="16" spans="1:3">
      <c r="A16" s="146"/>
      <c r="B16" t="s">
        <v>11</v>
      </c>
    </row>
    <row r="17" spans="1:19">
      <c r="A17" s="146"/>
      <c r="B17" s="20" t="str">
        <f>IF(OR(PlantType="",LifecycleStage=""), "Fill fields above", IF(OR(PlantType="Demonstration", AND(PlantType="FOAK Commercial",LifecycleStage="Pre-FEED")),"Do you have data for upstream steps before your plant?","Not applicable, full Appendix H required"))</f>
        <v>Fill fields above</v>
      </c>
      <c r="C17" s="130"/>
      <c r="E17" s="151"/>
      <c r="F17" s="151"/>
    </row>
    <row r="18" spans="1:19">
      <c r="A18" s="146"/>
      <c r="B18" t="s">
        <v>12</v>
      </c>
      <c r="C18" s="151"/>
      <c r="E18" s="151"/>
      <c r="F18" s="151"/>
    </row>
    <row r="19" spans="1:19">
      <c r="B19" s="20" t="s">
        <v>13</v>
      </c>
      <c r="C19" s="130"/>
      <c r="E19" s="151"/>
    </row>
    <row r="22" spans="1:19">
      <c r="B22" s="20" t="s">
        <v>14</v>
      </c>
    </row>
    <row r="23" spans="1:19">
      <c r="B23" s="23"/>
      <c r="C23" s="22" t="s">
        <v>15</v>
      </c>
    </row>
    <row r="24" spans="1:19">
      <c r="B24" s="29"/>
      <c r="C24" s="22" t="s">
        <v>16</v>
      </c>
    </row>
    <row r="25" spans="1:19">
      <c r="B25" s="57"/>
      <c r="C25" s="22" t="s">
        <v>17</v>
      </c>
    </row>
    <row r="26" spans="1:19">
      <c r="B26" s="22"/>
      <c r="C26" s="22" t="s">
        <v>18</v>
      </c>
    </row>
    <row r="27" spans="1:19">
      <c r="B27" s="104"/>
      <c r="C27" s="22" t="s">
        <v>18</v>
      </c>
    </row>
    <row r="29" spans="1:19">
      <c r="B29" s="20"/>
    </row>
    <row r="30" spans="1:19">
      <c r="B30" s="20" t="s">
        <v>19</v>
      </c>
    </row>
    <row r="31" spans="1:19">
      <c r="B31" s="117" t="s">
        <v>20</v>
      </c>
      <c r="C31" s="170" t="s">
        <v>21</v>
      </c>
      <c r="D31" s="171"/>
      <c r="E31" s="171"/>
      <c r="F31" s="171"/>
      <c r="G31" s="171"/>
      <c r="H31" s="171"/>
      <c r="I31" s="171"/>
      <c r="J31" s="171"/>
      <c r="K31" s="171"/>
      <c r="L31" s="171"/>
      <c r="M31" s="171"/>
      <c r="N31" s="171"/>
      <c r="O31" s="171"/>
      <c r="P31" s="171"/>
      <c r="Q31" s="171"/>
      <c r="R31" s="171"/>
      <c r="S31" s="172"/>
    </row>
    <row r="32" spans="1:19">
      <c r="B32" s="117" t="s">
        <v>22</v>
      </c>
      <c r="C32" s="170" t="s">
        <v>23</v>
      </c>
      <c r="D32" s="171"/>
      <c r="E32" s="171"/>
      <c r="F32" s="171"/>
      <c r="G32" s="171"/>
      <c r="H32" s="171"/>
      <c r="I32" s="171"/>
      <c r="J32" s="171"/>
      <c r="K32" s="171"/>
      <c r="L32" s="171"/>
      <c r="M32" s="171"/>
      <c r="N32" s="171"/>
      <c r="O32" s="171"/>
      <c r="P32" s="171"/>
      <c r="Q32" s="171"/>
      <c r="R32" s="171"/>
      <c r="S32" s="172"/>
    </row>
    <row r="33" spans="2:19">
      <c r="B33" s="117" t="s">
        <v>24</v>
      </c>
      <c r="C33" s="41" t="s">
        <v>25</v>
      </c>
      <c r="D33" s="42"/>
      <c r="E33" s="42"/>
      <c r="F33" s="42"/>
      <c r="G33" s="42"/>
      <c r="H33" s="42"/>
      <c r="I33" s="42"/>
      <c r="J33" s="42"/>
      <c r="K33" s="42"/>
      <c r="L33" s="42"/>
      <c r="M33" s="42"/>
      <c r="N33" s="42"/>
      <c r="O33" s="42"/>
      <c r="P33" s="42"/>
      <c r="Q33" s="42"/>
      <c r="R33" s="42"/>
      <c r="S33" s="43"/>
    </row>
    <row r="34" spans="2:19">
      <c r="B34" s="60" t="s">
        <v>26</v>
      </c>
      <c r="C34" s="30" t="s">
        <v>27</v>
      </c>
      <c r="D34" s="31"/>
      <c r="E34" s="31"/>
      <c r="F34" s="31"/>
      <c r="G34" s="31"/>
      <c r="H34" s="31"/>
      <c r="I34" s="31"/>
      <c r="J34" s="31"/>
      <c r="K34" s="31"/>
      <c r="L34" s="31"/>
      <c r="M34" s="31"/>
      <c r="N34" s="31"/>
      <c r="O34" s="31"/>
      <c r="P34" s="31"/>
      <c r="Q34" s="31"/>
      <c r="R34" s="31"/>
      <c r="S34" s="32"/>
    </row>
    <row r="35" spans="2:19">
      <c r="B35" s="116" t="s">
        <v>28</v>
      </c>
      <c r="C35" s="170" t="s">
        <v>29</v>
      </c>
      <c r="D35" s="171"/>
      <c r="E35" s="171"/>
      <c r="F35" s="171"/>
      <c r="G35" s="171"/>
      <c r="H35" s="171"/>
      <c r="I35" s="171"/>
      <c r="J35" s="171"/>
      <c r="K35" s="171"/>
      <c r="L35" s="171"/>
      <c r="M35" s="171"/>
      <c r="N35" s="171"/>
      <c r="O35" s="171"/>
      <c r="P35" s="171"/>
      <c r="Q35" s="171"/>
      <c r="R35" s="171"/>
      <c r="S35" s="172"/>
    </row>
    <row r="36" spans="2:19">
      <c r="B36" s="116" t="s">
        <v>30</v>
      </c>
      <c r="C36" s="30" t="s">
        <v>31</v>
      </c>
      <c r="D36" s="31"/>
      <c r="E36" s="31"/>
      <c r="F36" s="31"/>
      <c r="G36" s="31"/>
      <c r="H36" s="31"/>
      <c r="I36" s="31"/>
      <c r="J36" s="31"/>
      <c r="K36" s="31"/>
      <c r="L36" s="31"/>
      <c r="M36" s="31"/>
      <c r="N36" s="31"/>
      <c r="O36" s="31"/>
      <c r="P36" s="31"/>
      <c r="Q36" s="31"/>
      <c r="R36" s="31"/>
      <c r="S36" s="32"/>
    </row>
    <row r="37" spans="2:19" ht="15" customHeight="1">
      <c r="B37" s="116" t="s">
        <v>32</v>
      </c>
      <c r="C37" s="173" t="s">
        <v>33</v>
      </c>
      <c r="D37" s="174"/>
      <c r="E37" s="174"/>
      <c r="F37" s="174"/>
      <c r="G37" s="174"/>
      <c r="H37" s="174"/>
      <c r="I37" s="174"/>
      <c r="J37" s="174"/>
      <c r="K37" s="174"/>
      <c r="L37" s="174"/>
      <c r="M37" s="174"/>
      <c r="N37" s="174"/>
      <c r="O37" s="174"/>
      <c r="P37" s="174"/>
      <c r="Q37" s="174"/>
      <c r="R37" s="174"/>
      <c r="S37" s="175"/>
    </row>
    <row r="38" spans="2:19" ht="15" customHeight="1">
      <c r="B38" s="116" t="s">
        <v>34</v>
      </c>
      <c r="C38" s="176"/>
      <c r="D38" s="177"/>
      <c r="E38" s="177"/>
      <c r="F38" s="177"/>
      <c r="G38" s="177"/>
      <c r="H38" s="177"/>
      <c r="I38" s="177"/>
      <c r="J38" s="177"/>
      <c r="K38" s="177"/>
      <c r="L38" s="177"/>
      <c r="M38" s="177"/>
      <c r="N38" s="177"/>
      <c r="O38" s="177"/>
      <c r="P38" s="177"/>
      <c r="Q38" s="177"/>
      <c r="R38" s="177"/>
      <c r="S38" s="178"/>
    </row>
    <row r="39" spans="2:19">
      <c r="B39" s="116" t="s">
        <v>35</v>
      </c>
      <c r="C39" s="179"/>
      <c r="D39" s="177"/>
      <c r="E39" s="177"/>
      <c r="F39" s="177"/>
      <c r="G39" s="177"/>
      <c r="H39" s="177"/>
      <c r="I39" s="177"/>
      <c r="J39" s="177"/>
      <c r="K39" s="177"/>
      <c r="L39" s="177"/>
      <c r="M39" s="177"/>
      <c r="N39" s="177"/>
      <c r="O39" s="177"/>
      <c r="P39" s="177"/>
      <c r="Q39" s="177"/>
      <c r="R39" s="177"/>
      <c r="S39" s="178"/>
    </row>
    <row r="40" spans="2:19">
      <c r="B40" s="116" t="s">
        <v>36</v>
      </c>
      <c r="C40" s="179"/>
      <c r="D40" s="177"/>
      <c r="E40" s="177"/>
      <c r="F40" s="177"/>
      <c r="G40" s="177"/>
      <c r="H40" s="177"/>
      <c r="I40" s="177"/>
      <c r="J40" s="177"/>
      <c r="K40" s="177"/>
      <c r="L40" s="177"/>
      <c r="M40" s="177"/>
      <c r="N40" s="177"/>
      <c r="O40" s="177"/>
      <c r="P40" s="177"/>
      <c r="Q40" s="177"/>
      <c r="R40" s="177"/>
      <c r="S40" s="178"/>
    </row>
    <row r="41" spans="2:19">
      <c r="B41" s="155" t="s">
        <v>37</v>
      </c>
      <c r="C41" s="179"/>
      <c r="D41" s="177"/>
      <c r="E41" s="177"/>
      <c r="F41" s="177"/>
      <c r="G41" s="177"/>
      <c r="H41" s="177"/>
      <c r="I41" s="177"/>
      <c r="J41" s="177"/>
      <c r="K41" s="177"/>
      <c r="L41" s="177"/>
      <c r="M41" s="177"/>
      <c r="N41" s="177"/>
      <c r="O41" s="177"/>
      <c r="P41" s="177"/>
      <c r="Q41" s="177"/>
      <c r="R41" s="177"/>
      <c r="S41" s="178"/>
    </row>
    <row r="42" spans="2:19">
      <c r="B42" s="116" t="s">
        <v>38</v>
      </c>
      <c r="C42" s="179"/>
      <c r="D42" s="177"/>
      <c r="E42" s="177"/>
      <c r="F42" s="177"/>
      <c r="G42" s="177"/>
      <c r="H42" s="177"/>
      <c r="I42" s="177"/>
      <c r="J42" s="177"/>
      <c r="K42" s="177"/>
      <c r="L42" s="177"/>
      <c r="M42" s="177"/>
      <c r="N42" s="177"/>
      <c r="O42" s="177"/>
      <c r="P42" s="177"/>
      <c r="Q42" s="177"/>
      <c r="R42" s="177"/>
      <c r="S42" s="178"/>
    </row>
    <row r="43" spans="2:19">
      <c r="B43" s="116" t="s">
        <v>39</v>
      </c>
      <c r="C43" s="179"/>
      <c r="D43" s="177"/>
      <c r="E43" s="177"/>
      <c r="F43" s="177"/>
      <c r="G43" s="177"/>
      <c r="H43" s="177"/>
      <c r="I43" s="177"/>
      <c r="J43" s="177"/>
      <c r="K43" s="177"/>
      <c r="L43" s="177"/>
      <c r="M43" s="177"/>
      <c r="N43" s="177"/>
      <c r="O43" s="177"/>
      <c r="P43" s="177"/>
      <c r="Q43" s="177"/>
      <c r="R43" s="177"/>
      <c r="S43" s="178"/>
    </row>
    <row r="44" spans="2:19">
      <c r="B44" s="116" t="s">
        <v>40</v>
      </c>
      <c r="C44" s="179"/>
      <c r="D44" s="177"/>
      <c r="E44" s="177"/>
      <c r="F44" s="177"/>
      <c r="G44" s="177"/>
      <c r="H44" s="177"/>
      <c r="I44" s="177"/>
      <c r="J44" s="177"/>
      <c r="K44" s="177"/>
      <c r="L44" s="177"/>
      <c r="M44" s="177"/>
      <c r="N44" s="177"/>
      <c r="O44" s="177"/>
      <c r="P44" s="177"/>
      <c r="Q44" s="177"/>
      <c r="R44" s="177"/>
      <c r="S44" s="178"/>
    </row>
    <row r="45" spans="2:19">
      <c r="B45" s="116" t="s">
        <v>41</v>
      </c>
      <c r="C45" s="179"/>
      <c r="D45" s="177"/>
      <c r="E45" s="177"/>
      <c r="F45" s="177"/>
      <c r="G45" s="177"/>
      <c r="H45" s="177"/>
      <c r="I45" s="177"/>
      <c r="J45" s="177"/>
      <c r="K45" s="177"/>
      <c r="L45" s="177"/>
      <c r="M45" s="177"/>
      <c r="N45" s="177"/>
      <c r="O45" s="177"/>
      <c r="P45" s="177"/>
      <c r="Q45" s="177"/>
      <c r="R45" s="177"/>
      <c r="S45" s="178"/>
    </row>
    <row r="46" spans="2:19">
      <c r="B46" s="116" t="s">
        <v>42</v>
      </c>
      <c r="C46" s="179"/>
      <c r="D46" s="177"/>
      <c r="E46" s="177"/>
      <c r="F46" s="177"/>
      <c r="G46" s="177"/>
      <c r="H46" s="177"/>
      <c r="I46" s="177"/>
      <c r="J46" s="177"/>
      <c r="K46" s="177"/>
      <c r="L46" s="177"/>
      <c r="M46" s="177"/>
      <c r="N46" s="177"/>
      <c r="O46" s="177"/>
      <c r="P46" s="177"/>
      <c r="Q46" s="177"/>
      <c r="R46" s="177"/>
      <c r="S46" s="178"/>
    </row>
    <row r="47" spans="2:19">
      <c r="B47" s="116" t="s">
        <v>43</v>
      </c>
      <c r="C47" s="179"/>
      <c r="D47" s="177"/>
      <c r="E47" s="177"/>
      <c r="F47" s="177"/>
      <c r="G47" s="177"/>
      <c r="H47" s="177"/>
      <c r="I47" s="177"/>
      <c r="J47" s="177"/>
      <c r="K47" s="177"/>
      <c r="L47" s="177"/>
      <c r="M47" s="177"/>
      <c r="N47" s="177"/>
      <c r="O47" s="177"/>
      <c r="P47" s="177"/>
      <c r="Q47" s="177"/>
      <c r="R47" s="177"/>
      <c r="S47" s="178"/>
    </row>
    <row r="48" spans="2:19">
      <c r="B48" s="116" t="s">
        <v>44</v>
      </c>
      <c r="C48" s="179"/>
      <c r="D48" s="177"/>
      <c r="E48" s="177"/>
      <c r="F48" s="177"/>
      <c r="G48" s="177"/>
      <c r="H48" s="177"/>
      <c r="I48" s="177"/>
      <c r="J48" s="177"/>
      <c r="K48" s="177"/>
      <c r="L48" s="177"/>
      <c r="M48" s="177"/>
      <c r="N48" s="177"/>
      <c r="O48" s="177"/>
      <c r="P48" s="177"/>
      <c r="Q48" s="177"/>
      <c r="R48" s="177"/>
      <c r="S48" s="178"/>
    </row>
    <row r="49" spans="2:19">
      <c r="B49" s="116" t="s">
        <v>45</v>
      </c>
      <c r="C49" s="180"/>
      <c r="D49" s="181"/>
      <c r="E49" s="181"/>
      <c r="F49" s="181"/>
      <c r="G49" s="181"/>
      <c r="H49" s="181"/>
      <c r="I49" s="181"/>
      <c r="J49" s="181"/>
      <c r="K49" s="181"/>
      <c r="L49" s="181"/>
      <c r="M49" s="181"/>
      <c r="N49" s="181"/>
      <c r="O49" s="181"/>
      <c r="P49" s="181"/>
      <c r="Q49" s="181"/>
      <c r="R49" s="181"/>
      <c r="S49" s="182"/>
    </row>
    <row r="52" spans="2:19">
      <c r="B52" s="20" t="s">
        <v>46</v>
      </c>
    </row>
    <row r="53" spans="2:19" s="115" customFormat="1" ht="14.45" customHeight="1">
      <c r="B53" s="183" t="s">
        <v>47</v>
      </c>
      <c r="C53" s="184"/>
      <c r="D53" s="184"/>
      <c r="E53" s="184"/>
      <c r="F53" s="184"/>
      <c r="G53" s="184"/>
      <c r="H53" s="184"/>
      <c r="I53" s="184"/>
      <c r="J53" s="184"/>
      <c r="K53" s="184"/>
      <c r="L53" s="184"/>
      <c r="M53" s="184"/>
      <c r="N53" s="184"/>
      <c r="O53" s="184"/>
      <c r="P53" s="184"/>
      <c r="Q53" s="184"/>
      <c r="R53" s="184"/>
      <c r="S53" s="185"/>
    </row>
    <row r="54" spans="2:19" s="115" customFormat="1" ht="14.45" customHeight="1">
      <c r="B54" s="164" t="s">
        <v>48</v>
      </c>
      <c r="C54" s="165"/>
      <c r="D54" s="165"/>
      <c r="E54" s="165"/>
      <c r="F54" s="165"/>
      <c r="G54" s="165"/>
      <c r="H54" s="165"/>
      <c r="I54" s="165"/>
      <c r="J54" s="165"/>
      <c r="K54" s="165"/>
      <c r="L54" s="165"/>
      <c r="M54" s="165"/>
      <c r="N54" s="165"/>
      <c r="O54" s="165"/>
      <c r="P54" s="165"/>
      <c r="Q54" s="165"/>
      <c r="R54" s="165"/>
      <c r="S54" s="166"/>
    </row>
    <row r="55" spans="2:19" s="115" customFormat="1" ht="14.45" customHeight="1">
      <c r="B55" s="164" t="s">
        <v>49</v>
      </c>
      <c r="C55" s="165"/>
      <c r="D55" s="165"/>
      <c r="E55" s="165"/>
      <c r="F55" s="165"/>
      <c r="G55" s="165"/>
      <c r="H55" s="165"/>
      <c r="I55" s="165"/>
      <c r="J55" s="165"/>
      <c r="K55" s="165"/>
      <c r="L55" s="165"/>
      <c r="M55" s="165"/>
      <c r="N55" s="165"/>
      <c r="O55" s="165"/>
      <c r="P55" s="165"/>
      <c r="Q55" s="165"/>
      <c r="R55" s="165"/>
      <c r="S55" s="166"/>
    </row>
    <row r="56" spans="2:19" s="115" customFormat="1" ht="29.45" customHeight="1">
      <c r="B56" s="167" t="s">
        <v>50</v>
      </c>
      <c r="C56" s="168"/>
      <c r="D56" s="168"/>
      <c r="E56" s="168"/>
      <c r="F56" s="168"/>
      <c r="G56" s="168"/>
      <c r="H56" s="168"/>
      <c r="I56" s="168"/>
      <c r="J56" s="168"/>
      <c r="K56" s="168"/>
      <c r="L56" s="168"/>
      <c r="M56" s="168"/>
      <c r="N56" s="168"/>
      <c r="O56" s="168"/>
      <c r="P56" s="168"/>
      <c r="Q56" s="168"/>
      <c r="R56" s="168"/>
      <c r="S56" s="169"/>
    </row>
    <row r="58" spans="2:19">
      <c r="B58" t="s">
        <v>51</v>
      </c>
    </row>
    <row r="59" spans="2:19">
      <c r="B59" s="45"/>
    </row>
  </sheetData>
  <mergeCells count="8">
    <mergeCell ref="B55:S55"/>
    <mergeCell ref="B56:S56"/>
    <mergeCell ref="C31:S31"/>
    <mergeCell ref="C32:S32"/>
    <mergeCell ref="C35:S35"/>
    <mergeCell ref="C37:S49"/>
    <mergeCell ref="B53:S53"/>
    <mergeCell ref="B54:S54"/>
  </mergeCells>
  <dataValidations count="5">
    <dataValidation type="list" allowBlank="1" showInputMessage="1" showErrorMessage="1" sqref="C10" xr:uid="{E5BED6D5-FC14-4723-A221-CF9887401249}">
      <formula1>"Pre-FEED, FEED, Detailed Design"</formula1>
    </dataValidation>
    <dataValidation type="list" allowBlank="1" showInputMessage="1" showErrorMessage="1" sqref="C8" xr:uid="{ADF75FDF-58D2-4179-98B4-ABBA5D7A7B8A}">
      <formula1>"Great Britain, Northern Ireland"</formula1>
    </dataValidation>
    <dataValidation type="list" allowBlank="1" showInputMessage="1" showErrorMessage="1" sqref="C9" xr:uid="{8F30DC4D-E418-46E7-81F8-846196D5EA79}">
      <formula1>"Demonstration, FOAK commercial"</formula1>
    </dataValidation>
    <dataValidation type="list" allowBlank="1" showInputMessage="1" showErrorMessage="1" sqref="C14" xr:uid="{7EAF57F5-6F5D-4D96-872E-DD161B0658C5}">
      <formula1>"Non-biogenic renewable, Nuclear, Average grid mix PTL share"</formula1>
    </dataValidation>
    <dataValidation type="list" allowBlank="1" showInputMessage="1" showErrorMessage="1" sqref="C19" xr:uid="{C04A8E6F-5A07-4932-98DB-854565C89669}">
      <formula1>l_ProjectUpstreamDownstreamData</formula1>
    </dataValidation>
  </dataValidations>
  <hyperlinks>
    <hyperlink ref="B33" location="Assumptions!A1" display="Assumptions" xr:uid="{66A469FE-283A-4E12-BC38-175653FB6EEE}"/>
    <hyperlink ref="B32" location="Units!A1" display="Units" xr:uid="{F9CC9E71-19FB-4983-9728-86A2036473FC}"/>
    <hyperlink ref="B35" location="'System Boundary'!A1" display="System boundary" xr:uid="{FD05FAFF-8331-4C0C-99E7-2BA97C8D75AE}"/>
    <hyperlink ref="B34" location="Summary!A1" display="Summary" xr:uid="{14FE7EDC-7575-4E17-A0D4-E17D78AE4A39}"/>
    <hyperlink ref="B36" location="'Additional evidence'!A1" display="Additional evidence" xr:uid="{998303B8-4B3D-47C7-BE40-B1081668403F}"/>
    <hyperlink ref="B31" location="Guidance!A1" display="Guidance" xr:uid="{71CE0F70-FD95-4EB4-8E9B-A411A5889243}"/>
    <hyperlink ref="B37" location="'CO2 capture'!A1" display="CO2 capture" xr:uid="{2234EBA7-187C-4DA8-ADE1-951E456BB4E8}"/>
    <hyperlink ref="B39" location="'CO2 transport'!A1" display="CO2 transport" xr:uid="{8B5713CA-1B22-411E-AE8C-BA33F4E5A22C}"/>
    <hyperlink ref="B40" location="'H2 electrolysis'!A1" display="H2 electrolysis" xr:uid="{A9936B18-74D5-4115-B788-8E84A38D134B}"/>
    <hyperlink ref="B42" location="'H2 transport'!A1" display="H2 transport" xr:uid="{9EC39D2E-ED22-455D-87C3-EB204633BF3B}"/>
    <hyperlink ref="B43" location="'Conversion to intermediate'!A1" display="Conversion to intermediate" xr:uid="{DF08C4A4-CB21-4F92-9DD5-A59C42C3CEC3}"/>
    <hyperlink ref="B44" location="'Intermediate transport'!A1" display="Intermediate transport" xr:uid="{CA960425-4F70-4E33-B30E-DC6BB4991084}"/>
    <hyperlink ref="B45" location="'Conversion to jet'!A1" display="Conversion to jet" xr:uid="{F919307A-F334-4670-A997-7E1909E555DB}"/>
    <hyperlink ref="B46" location="'Jet distribution 1'!A1" display="Jet distribution 1" xr:uid="{84A4F334-53A7-4653-A0C5-75132D12F1BA}"/>
    <hyperlink ref="B47" location="'Jet storage'!A1" display="Jet storage" xr:uid="{3DC7C953-87B0-4640-9E2D-F66A26AC5551}"/>
    <hyperlink ref="B48" location="'Jet distribution 2'!A1" display="Jet distribution 2" xr:uid="{BC5DC148-C1DD-4A95-A6C7-6CDEB65D2381}"/>
    <hyperlink ref="B49" location="'Aircraft refuelling'!A1" display="Aircraft refuelling" xr:uid="{D8F2F830-45EF-4B67-9C69-870BC95321C0}"/>
    <hyperlink ref="B38" location="'CO2 processing'!A1" display="CO2 processing" xr:uid="{A406515E-FCD5-45A4-BB53-1F5DE5444176}"/>
    <hyperlink ref="B41" location="'H2 processing'!A1" display="H2 processing" xr:uid="{19D3AED5-F6BF-4CFB-BCC3-5BF61739ABA2}"/>
  </hyperlinks>
  <pageMargins left="0.70000000000000007" right="0.70000000000000007" top="0.75" bottom="0.75" header="0.30000000000000004" footer="0.30000000000000004"/>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C48F9E7-E963-44CD-BA24-7F5CCA63EA46}">
          <x14:formula1>
            <xm:f>IF(OR(PlantType="Demonstration", AND(PlantType="FOAK Commercial",LifecycleStage="Pre-FEED")),l_ProjectUpstreamDownstreamData,Units!$B$87)</xm:f>
          </x14:formula1>
          <xm:sqref>C17</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6">
    <tabColor theme="5" tint="0.79998168889431442"/>
  </sheetPr>
  <dimension ref="B2:J87"/>
  <sheetViews>
    <sheetView showGridLines="0" zoomScale="85" zoomScaleNormal="85" workbookViewId="0"/>
  </sheetViews>
  <sheetFormatPr defaultColWidth="7.28515625" defaultRowHeight="15"/>
  <cols>
    <col min="1" max="1" width="6.7109375" style="67" customWidth="1"/>
    <col min="2" max="2" width="38.28515625" style="67" customWidth="1"/>
    <col min="3" max="3" width="18" style="67" bestFit="1" customWidth="1"/>
    <col min="4" max="4" width="14" style="67" customWidth="1"/>
    <col min="5" max="5" width="17.7109375" style="67" customWidth="1"/>
    <col min="6" max="8" width="14" style="67" customWidth="1"/>
    <col min="9" max="9" width="16.7109375" style="67" customWidth="1"/>
    <col min="10" max="10" width="14.5703125" style="67" customWidth="1"/>
    <col min="11" max="13" width="18.28515625" style="67" customWidth="1"/>
    <col min="14" max="14" width="12.7109375" style="67" customWidth="1"/>
    <col min="15" max="16" width="25" style="67" customWidth="1"/>
    <col min="17" max="16384" width="7.28515625" style="67"/>
  </cols>
  <sheetData>
    <row r="2" spans="2:9">
      <c r="B2" s="109" t="s">
        <v>52</v>
      </c>
      <c r="C2" s="70"/>
      <c r="D2" s="70"/>
      <c r="E2" s="70"/>
      <c r="F2" s="70"/>
      <c r="G2" s="81"/>
      <c r="H2" s="70"/>
      <c r="I2" s="70"/>
    </row>
    <row r="3" spans="2:9">
      <c r="B3" s="68" t="s">
        <v>53</v>
      </c>
      <c r="C3" s="69" t="s">
        <v>54</v>
      </c>
      <c r="D3" s="69" t="s">
        <v>55</v>
      </c>
      <c r="E3" s="69" t="s">
        <v>56</v>
      </c>
      <c r="F3" s="69" t="s">
        <v>57</v>
      </c>
      <c r="G3" s="69" t="s">
        <v>58</v>
      </c>
      <c r="H3" s="70"/>
      <c r="I3" s="70"/>
    </row>
    <row r="4" spans="2:9">
      <c r="B4" s="71" t="s">
        <v>59</v>
      </c>
      <c r="C4" s="72"/>
      <c r="D4" s="72">
        <v>238.8</v>
      </c>
      <c r="E4" s="72">
        <f>2.388*10^-5</f>
        <v>2.3880000000000002E-5</v>
      </c>
      <c r="F4" s="72">
        <v>947.8</v>
      </c>
      <c r="G4" s="72">
        <v>0.27779999999999999</v>
      </c>
      <c r="H4" s="70"/>
      <c r="I4" s="73"/>
    </row>
    <row r="5" spans="2:9">
      <c r="B5" s="71" t="s">
        <v>60</v>
      </c>
      <c r="C5" s="74">
        <f>4.1868*10^-3</f>
        <v>4.1868000000000001E-3</v>
      </c>
      <c r="D5" s="72"/>
      <c r="E5" s="72">
        <f>10^-7</f>
        <v>9.9999999999999995E-8</v>
      </c>
      <c r="F5" s="72">
        <v>3.968</v>
      </c>
      <c r="G5" s="72">
        <f>1.163*10^-3</f>
        <v>1.163E-3</v>
      </c>
      <c r="H5" s="70"/>
      <c r="I5" s="75"/>
    </row>
    <row r="6" spans="2:9">
      <c r="B6" s="71" t="s">
        <v>61</v>
      </c>
      <c r="C6" s="76">
        <f>4.1868*10^4</f>
        <v>41868</v>
      </c>
      <c r="D6" s="76">
        <f>10^7</f>
        <v>10000000</v>
      </c>
      <c r="E6" s="72"/>
      <c r="F6" s="76">
        <f>3.968*10^7</f>
        <v>39680000</v>
      </c>
      <c r="G6" s="76">
        <v>11630</v>
      </c>
      <c r="H6" s="70"/>
      <c r="I6" s="77"/>
    </row>
    <row r="7" spans="2:9">
      <c r="B7" s="71" t="s">
        <v>62</v>
      </c>
      <c r="C7" s="74">
        <f>1.0551*10^-3</f>
        <v>1.0551E-3</v>
      </c>
      <c r="D7" s="72">
        <v>0.252</v>
      </c>
      <c r="E7" s="72">
        <f>2.52*10^-8</f>
        <v>2.5200000000000001E-8</v>
      </c>
      <c r="F7" s="72"/>
      <c r="G7" s="74">
        <f>1/F8</f>
        <v>2.9307107044088316E-4</v>
      </c>
      <c r="H7" s="70"/>
      <c r="I7" s="70"/>
    </row>
    <row r="8" spans="2:9">
      <c r="B8" s="71" t="s">
        <v>63</v>
      </c>
      <c r="C8" s="72">
        <v>3.6</v>
      </c>
      <c r="D8" s="72">
        <v>860</v>
      </c>
      <c r="E8" s="72">
        <f>8.6*10^-5</f>
        <v>8.6000000000000003E-5</v>
      </c>
      <c r="F8" s="76">
        <v>3412.1416300000001</v>
      </c>
      <c r="G8" s="78"/>
      <c r="H8" s="70"/>
      <c r="I8" s="79"/>
    </row>
    <row r="9" spans="2:9">
      <c r="B9" s="70"/>
      <c r="C9" s="80"/>
      <c r="D9" s="80"/>
      <c r="E9" s="80"/>
      <c r="F9" s="80"/>
      <c r="G9" s="81"/>
      <c r="H9" s="70"/>
      <c r="I9" s="70"/>
    </row>
    <row r="10" spans="2:9">
      <c r="B10" s="70"/>
      <c r="C10" s="80"/>
      <c r="D10" s="80"/>
      <c r="E10" s="80"/>
      <c r="F10" s="80"/>
      <c r="G10" s="81"/>
      <c r="H10" s="70"/>
      <c r="I10" s="70"/>
    </row>
    <row r="11" spans="2:9">
      <c r="B11" s="109" t="s">
        <v>64</v>
      </c>
      <c r="C11" s="80"/>
      <c r="D11" s="80"/>
      <c r="E11" s="80"/>
      <c r="F11" s="80"/>
      <c r="G11" s="81"/>
      <c r="H11" s="70"/>
      <c r="I11" s="70"/>
    </row>
    <row r="12" spans="2:9">
      <c r="B12" s="68" t="s">
        <v>53</v>
      </c>
      <c r="C12" s="69" t="s">
        <v>65</v>
      </c>
      <c r="D12" s="69" t="s">
        <v>66</v>
      </c>
      <c r="E12" s="69" t="s">
        <v>67</v>
      </c>
      <c r="F12" s="69" t="s">
        <v>68</v>
      </c>
      <c r="G12" s="69" t="s">
        <v>69</v>
      </c>
      <c r="H12" s="69" t="s">
        <v>70</v>
      </c>
      <c r="I12" s="70"/>
    </row>
    <row r="13" spans="2:9">
      <c r="B13" s="71" t="s">
        <v>71</v>
      </c>
      <c r="C13" s="72"/>
      <c r="D13" s="72">
        <v>1E-3</v>
      </c>
      <c r="E13" s="82">
        <f>9.84207*10^-4</f>
        <v>9.8420699999999996E-4</v>
      </c>
      <c r="F13" s="83">
        <f>1.10231*10^-3</f>
        <v>1.10231E-3</v>
      </c>
      <c r="G13" s="84">
        <v>2.2046199999999998</v>
      </c>
      <c r="H13" s="85">
        <f>G13*16</f>
        <v>35.273919999999997</v>
      </c>
      <c r="I13" s="70"/>
    </row>
    <row r="14" spans="2:9">
      <c r="B14" s="71" t="s">
        <v>72</v>
      </c>
      <c r="C14" s="72">
        <v>1000</v>
      </c>
      <c r="D14" s="72"/>
      <c r="E14" s="86">
        <v>0.98420700000000005</v>
      </c>
      <c r="F14" s="72">
        <v>1.1023099999999999</v>
      </c>
      <c r="G14" s="76">
        <v>2204.62</v>
      </c>
      <c r="H14" s="76">
        <f>G14*16</f>
        <v>35273.919999999998</v>
      </c>
      <c r="I14" s="70"/>
    </row>
    <row r="15" spans="2:9">
      <c r="B15" s="71" t="s">
        <v>73</v>
      </c>
      <c r="C15" s="76">
        <f>1/E13</f>
        <v>1016.0464211288886</v>
      </c>
      <c r="D15" s="87">
        <f>1/E14</f>
        <v>1.0160464211288884</v>
      </c>
      <c r="E15" s="72"/>
      <c r="F15" s="87">
        <v>1.1200000000000001</v>
      </c>
      <c r="G15" s="76">
        <v>2240</v>
      </c>
      <c r="H15" s="76">
        <f>G15*16</f>
        <v>35840</v>
      </c>
      <c r="I15" s="70"/>
    </row>
    <row r="16" spans="2:9">
      <c r="B16" s="71" t="s">
        <v>74</v>
      </c>
      <c r="C16" s="88">
        <f>1/F13</f>
        <v>907.18581887127937</v>
      </c>
      <c r="D16" s="86">
        <f>C16*D13</f>
        <v>0.90718581887127936</v>
      </c>
      <c r="E16" s="86">
        <f>C16*E13</f>
        <v>0.89285863323384518</v>
      </c>
      <c r="F16" s="72"/>
      <c r="G16" s="76">
        <v>2000</v>
      </c>
      <c r="H16" s="76">
        <f>G16*16</f>
        <v>32000</v>
      </c>
      <c r="I16" s="70"/>
    </row>
    <row r="17" spans="2:9">
      <c r="B17" s="71" t="s">
        <v>75</v>
      </c>
      <c r="C17" s="86">
        <f>1/G13</f>
        <v>0.45359290943563974</v>
      </c>
      <c r="D17" s="82">
        <f>1/G14</f>
        <v>4.535929094356397E-4</v>
      </c>
      <c r="E17" s="82">
        <f>1/G15</f>
        <v>4.4642857142857141E-4</v>
      </c>
      <c r="F17" s="72">
        <f>1/G16</f>
        <v>5.0000000000000001E-4</v>
      </c>
      <c r="G17" s="78"/>
      <c r="H17" s="72">
        <v>16</v>
      </c>
      <c r="I17" s="70"/>
    </row>
    <row r="18" spans="2:9">
      <c r="B18" s="71" t="s">
        <v>76</v>
      </c>
      <c r="C18" s="83">
        <f>C17/16</f>
        <v>2.8349556839727483E-2</v>
      </c>
      <c r="D18" s="89">
        <f>D17/16</f>
        <v>2.8349556839727481E-5</v>
      </c>
      <c r="E18" s="89">
        <f>E17/16</f>
        <v>2.7901785714285713E-5</v>
      </c>
      <c r="F18" s="89">
        <f>F17/16</f>
        <v>3.1250000000000001E-5</v>
      </c>
      <c r="G18" s="72">
        <f>1/16</f>
        <v>6.25E-2</v>
      </c>
      <c r="H18" s="72"/>
      <c r="I18" s="70"/>
    </row>
    <row r="19" spans="2:9">
      <c r="B19" s="70"/>
      <c r="C19" s="80"/>
      <c r="D19" s="80"/>
      <c r="E19" s="80"/>
      <c r="F19" s="80"/>
      <c r="G19" s="81"/>
      <c r="H19" s="70"/>
      <c r="I19" s="70"/>
    </row>
    <row r="20" spans="2:9">
      <c r="B20" s="70"/>
      <c r="C20" s="80"/>
      <c r="D20" s="80"/>
      <c r="E20" s="80"/>
      <c r="F20" s="80"/>
      <c r="G20" s="81"/>
      <c r="H20" s="70"/>
      <c r="I20" s="70"/>
    </row>
    <row r="21" spans="2:9">
      <c r="B21" s="109" t="s">
        <v>77</v>
      </c>
      <c r="C21" s="70"/>
      <c r="D21" s="70"/>
      <c r="E21" s="70"/>
      <c r="F21" s="70"/>
      <c r="G21" s="81"/>
      <c r="H21" s="70"/>
      <c r="I21" s="70"/>
    </row>
    <row r="22" spans="2:9">
      <c r="B22" s="68" t="s">
        <v>53</v>
      </c>
      <c r="C22" s="69" t="s">
        <v>78</v>
      </c>
      <c r="D22" s="69" t="s">
        <v>79</v>
      </c>
      <c r="E22" s="69" t="s">
        <v>80</v>
      </c>
      <c r="F22" s="69" t="s">
        <v>81</v>
      </c>
      <c r="G22" s="69" t="s">
        <v>82</v>
      </c>
      <c r="H22" s="69" t="s">
        <v>83</v>
      </c>
      <c r="I22" s="70"/>
    </row>
    <row r="23" spans="2:9">
      <c r="B23" s="71" t="s">
        <v>84</v>
      </c>
      <c r="C23" s="72"/>
      <c r="D23" s="86">
        <v>0.83267400000000003</v>
      </c>
      <c r="E23" s="83">
        <f>1/C25</f>
        <v>2.3809523809523808E-2</v>
      </c>
      <c r="F23" s="86">
        <v>0.13368099999999999</v>
      </c>
      <c r="G23" s="61">
        <v>3.7854100000000002</v>
      </c>
      <c r="H23" s="90">
        <v>3.7854100000000003E-3</v>
      </c>
      <c r="I23" s="91"/>
    </row>
    <row r="24" spans="2:9">
      <c r="B24" s="71" t="s">
        <v>85</v>
      </c>
      <c r="C24" s="86">
        <f>1/D23</f>
        <v>1.2009501917917456</v>
      </c>
      <c r="D24" s="72"/>
      <c r="E24" s="83">
        <f>1/D25</f>
        <v>2.8594052185517756E-2</v>
      </c>
      <c r="F24" s="86">
        <f>1/D26</f>
        <v>0.16054422258891232</v>
      </c>
      <c r="G24" s="86">
        <v>4.5460900000000004</v>
      </c>
      <c r="H24" s="83">
        <f>G24/1000</f>
        <v>4.54609E-3</v>
      </c>
      <c r="I24" s="91"/>
    </row>
    <row r="25" spans="2:9">
      <c r="B25" s="71" t="s">
        <v>86</v>
      </c>
      <c r="C25" s="62">
        <v>42</v>
      </c>
      <c r="D25" s="85">
        <f>C25*D23</f>
        <v>34.972307999999998</v>
      </c>
      <c r="E25" s="72"/>
      <c r="F25" s="87">
        <f>1/E26</f>
        <v>5.6146019999999996</v>
      </c>
      <c r="G25" s="92">
        <v>158.98722000000001</v>
      </c>
      <c r="H25" s="83">
        <f>G25/1000</f>
        <v>0.15898722000000001</v>
      </c>
      <c r="I25" s="91"/>
    </row>
    <row r="26" spans="2:9">
      <c r="B26" s="71" t="s">
        <v>87</v>
      </c>
      <c r="C26" s="86">
        <f>1/F23</f>
        <v>7.4804946103036336</v>
      </c>
      <c r="D26" s="87">
        <f>C26*D23</f>
        <v>6.2288133691399681</v>
      </c>
      <c r="E26" s="83">
        <f>C26*E23</f>
        <v>0.17810701453103889</v>
      </c>
      <c r="F26" s="72"/>
      <c r="G26" s="93">
        <v>28.316800000000001</v>
      </c>
      <c r="H26" s="83">
        <f>G26/1000</f>
        <v>2.83168E-2</v>
      </c>
      <c r="I26" s="91"/>
    </row>
    <row r="27" spans="2:9">
      <c r="B27" s="71" t="s">
        <v>88</v>
      </c>
      <c r="C27" s="86">
        <v>0.26417217685798894</v>
      </c>
      <c r="D27" s="86">
        <f>1/G24</f>
        <v>0.21996924829908776</v>
      </c>
      <c r="E27" s="83">
        <f>1/G25</f>
        <v>6.2898137347140223E-3</v>
      </c>
      <c r="F27" s="86">
        <f>1/G26</f>
        <v>3.5314724827664144E-2</v>
      </c>
      <c r="G27" s="78"/>
      <c r="H27" s="72">
        <v>1E-3</v>
      </c>
      <c r="I27" s="91"/>
    </row>
    <row r="28" spans="2:9">
      <c r="B28" s="71" t="s">
        <v>89</v>
      </c>
      <c r="C28" s="93">
        <f>1/H23</f>
        <v>264.17217685798892</v>
      </c>
      <c r="D28" s="93">
        <f>1/H24</f>
        <v>219.96924829908778</v>
      </c>
      <c r="E28" s="86">
        <f>1/H25</f>
        <v>6.2898137347140226</v>
      </c>
      <c r="F28" s="94">
        <f>1/H26</f>
        <v>35.314724827664143</v>
      </c>
      <c r="G28" s="76">
        <v>1000</v>
      </c>
      <c r="H28" s="78"/>
      <c r="I28" s="70"/>
    </row>
    <row r="29" spans="2:9">
      <c r="B29" s="70"/>
      <c r="C29" s="80"/>
      <c r="D29" s="80"/>
      <c r="E29" s="80"/>
      <c r="F29" s="80"/>
      <c r="G29" s="81"/>
      <c r="H29" s="70"/>
      <c r="I29" s="70"/>
    </row>
    <row r="30" spans="2:9">
      <c r="B30" s="70"/>
      <c r="C30" s="80"/>
      <c r="D30" s="80"/>
      <c r="E30" s="80"/>
      <c r="F30" s="80"/>
      <c r="G30" s="81"/>
      <c r="H30" s="70"/>
      <c r="I30" s="70"/>
    </row>
    <row r="31" spans="2:9">
      <c r="B31" s="109" t="s">
        <v>90</v>
      </c>
      <c r="C31" s="70"/>
      <c r="D31" s="70"/>
      <c r="E31" s="70"/>
      <c r="F31" s="70"/>
      <c r="G31" s="81"/>
      <c r="H31" s="70"/>
      <c r="I31" s="70"/>
    </row>
    <row r="32" spans="2:9">
      <c r="B32" s="68" t="s">
        <v>53</v>
      </c>
      <c r="C32" s="69" t="s">
        <v>91</v>
      </c>
      <c r="D32" s="69" t="s">
        <v>92</v>
      </c>
      <c r="E32" s="69" t="s">
        <v>93</v>
      </c>
      <c r="F32" s="69" t="s">
        <v>94</v>
      </c>
      <c r="G32" s="69" t="s">
        <v>95</v>
      </c>
      <c r="H32" s="69" t="s">
        <v>96</v>
      </c>
      <c r="I32" s="69" t="s">
        <v>97</v>
      </c>
    </row>
    <row r="33" spans="2:9">
      <c r="B33" s="71" t="s">
        <v>98</v>
      </c>
      <c r="C33" s="72"/>
      <c r="D33" s="86">
        <f>1/C34</f>
        <v>8.3333333333333329E-2</v>
      </c>
      <c r="E33" s="83">
        <f>1/C35</f>
        <v>2.7777777777777776E-2</v>
      </c>
      <c r="F33" s="74">
        <f>1/C36</f>
        <v>1.5782828282828283E-5</v>
      </c>
      <c r="G33" s="63">
        <f>1/C37</f>
        <v>1.3714900141812068E-5</v>
      </c>
      <c r="H33" s="83">
        <f>1/C38</f>
        <v>2.5399986284007407E-2</v>
      </c>
      <c r="I33" s="74">
        <f>H33/1000</f>
        <v>2.5399986284007409E-5</v>
      </c>
    </row>
    <row r="34" spans="2:9">
      <c r="B34" s="71" t="s">
        <v>99</v>
      </c>
      <c r="C34" s="76">
        <v>12</v>
      </c>
      <c r="D34" s="72"/>
      <c r="E34" s="86">
        <f>1/D35</f>
        <v>0.33333333333333331</v>
      </c>
      <c r="F34" s="82">
        <f>1/D36</f>
        <v>1.8939393939393939E-4</v>
      </c>
      <c r="G34" s="82">
        <f>1/D37</f>
        <v>1.6457880170174483E-4</v>
      </c>
      <c r="H34" s="86">
        <f>1/D38</f>
        <v>0.30479983540808891</v>
      </c>
      <c r="I34" s="82">
        <f>H34/1000</f>
        <v>3.0479983540808892E-4</v>
      </c>
    </row>
    <row r="35" spans="2:9">
      <c r="B35" s="71" t="s">
        <v>100</v>
      </c>
      <c r="C35" s="76">
        <v>36</v>
      </c>
      <c r="D35" s="76">
        <f>C35*D33</f>
        <v>3</v>
      </c>
      <c r="E35" s="72"/>
      <c r="F35" s="95">
        <f>1/E36</f>
        <v>5.6818181818181815E-4</v>
      </c>
      <c r="G35" s="82">
        <f>1/E37</f>
        <v>4.9373640510523445E-4</v>
      </c>
      <c r="H35" s="86">
        <f>1/E38</f>
        <v>0.91439950622426669</v>
      </c>
      <c r="I35" s="94">
        <f>H35/1000</f>
        <v>9.143995062242667E-4</v>
      </c>
    </row>
    <row r="36" spans="2:9">
      <c r="B36" s="71" t="s">
        <v>101</v>
      </c>
      <c r="C36" s="76">
        <v>63360</v>
      </c>
      <c r="D36" s="76">
        <f>C36*D33</f>
        <v>5280</v>
      </c>
      <c r="E36" s="76">
        <f>C36*E33</f>
        <v>1760</v>
      </c>
      <c r="F36" s="72"/>
      <c r="G36" s="86">
        <f>1/F37</f>
        <v>0.86897607298521262</v>
      </c>
      <c r="H36" s="76">
        <f>1/F38</f>
        <v>1609.3431309547093</v>
      </c>
      <c r="I36" s="86">
        <f>H36/1000</f>
        <v>1.6093431309547093</v>
      </c>
    </row>
    <row r="37" spans="2:9">
      <c r="B37" s="71" t="s">
        <v>102</v>
      </c>
      <c r="C37" s="76">
        <v>72913.399999999994</v>
      </c>
      <c r="D37" s="76">
        <f>C37*D33</f>
        <v>6076.1166666666659</v>
      </c>
      <c r="E37" s="76">
        <f>C37*E33</f>
        <v>2025.372222222222</v>
      </c>
      <c r="F37" s="86">
        <f>C37*F33</f>
        <v>1.1507796717171717</v>
      </c>
      <c r="G37" s="78"/>
      <c r="H37" s="76">
        <f>1/G38</f>
        <v>1851.9993599203453</v>
      </c>
      <c r="I37" s="86">
        <f>H37/1000</f>
        <v>1.8519993599203453</v>
      </c>
    </row>
    <row r="38" spans="2:9">
      <c r="B38" s="71" t="s">
        <v>103</v>
      </c>
      <c r="C38" s="92">
        <v>39.370100000000001</v>
      </c>
      <c r="D38" s="94">
        <f>C38*D33</f>
        <v>3.2808416666666664</v>
      </c>
      <c r="E38" s="94">
        <f>C38*E33</f>
        <v>1.0936138888888889</v>
      </c>
      <c r="F38" s="82">
        <f>C38*F33</f>
        <v>6.2137152777777776E-4</v>
      </c>
      <c r="G38" s="82">
        <f>C38*G33</f>
        <v>5.3995699007315537E-4</v>
      </c>
      <c r="H38" s="78"/>
      <c r="I38" s="86">
        <f>1/H39</f>
        <v>1E-3</v>
      </c>
    </row>
    <row r="39" spans="2:9">
      <c r="B39" s="71" t="s">
        <v>104</v>
      </c>
      <c r="C39" s="76">
        <f>C38*1000</f>
        <v>39370.1</v>
      </c>
      <c r="D39" s="93">
        <f>D38*1000</f>
        <v>3280.8416666666662</v>
      </c>
      <c r="E39" s="93">
        <f>E38*1000</f>
        <v>1093.6138888888888</v>
      </c>
      <c r="F39" s="85">
        <f>F38*1000</f>
        <v>0.62137152777777771</v>
      </c>
      <c r="G39" s="85">
        <f>G38*1000</f>
        <v>0.53995699007315534</v>
      </c>
      <c r="H39" s="76">
        <v>1000</v>
      </c>
      <c r="I39" s="96"/>
    </row>
    <row r="40" spans="2:9">
      <c r="B40" s="97"/>
      <c r="C40" s="98"/>
      <c r="D40" s="98"/>
      <c r="E40" s="98"/>
      <c r="F40" s="98"/>
      <c r="G40" s="99"/>
      <c r="H40" s="97"/>
      <c r="I40" s="97"/>
    </row>
    <row r="41" spans="2:9">
      <c r="B41" s="97"/>
      <c r="C41" s="98"/>
      <c r="D41" s="98"/>
      <c r="E41" s="98"/>
      <c r="F41" s="98"/>
      <c r="G41" s="99"/>
      <c r="H41" s="97"/>
      <c r="I41" s="97"/>
    </row>
    <row r="42" spans="2:9">
      <c r="B42" s="110" t="s">
        <v>105</v>
      </c>
      <c r="C42" s="97"/>
    </row>
    <row r="43" spans="2:9">
      <c r="B43" s="68" t="s">
        <v>53</v>
      </c>
      <c r="C43" s="69" t="s">
        <v>106</v>
      </c>
      <c r="D43" s="69" t="s">
        <v>107</v>
      </c>
    </row>
    <row r="44" spans="2:9">
      <c r="B44" s="71" t="s">
        <v>108</v>
      </c>
      <c r="C44" s="72"/>
      <c r="D44" s="86">
        <v>0.74569987199999999</v>
      </c>
    </row>
    <row r="45" spans="2:9">
      <c r="B45" s="71" t="s">
        <v>109</v>
      </c>
      <c r="C45" s="87">
        <f>1/D44</f>
        <v>1.3410220888438076</v>
      </c>
      <c r="D45" s="72"/>
    </row>
    <row r="48" spans="2:9">
      <c r="B48" s="109" t="s">
        <v>110</v>
      </c>
      <c r="C48" s="111"/>
      <c r="D48" s="111"/>
    </row>
    <row r="49" spans="2:4">
      <c r="B49" s="68" t="s">
        <v>111</v>
      </c>
      <c r="C49" s="68" t="s">
        <v>112</v>
      </c>
      <c r="D49" s="68" t="s">
        <v>113</v>
      </c>
    </row>
    <row r="50" spans="2:4">
      <c r="B50" s="64" t="s">
        <v>114</v>
      </c>
      <c r="C50" s="64" t="s">
        <v>115</v>
      </c>
      <c r="D50" s="64" t="s">
        <v>116</v>
      </c>
    </row>
    <row r="51" spans="2:4">
      <c r="B51" s="64" t="s">
        <v>117</v>
      </c>
      <c r="C51" s="64" t="s">
        <v>118</v>
      </c>
      <c r="D51" s="64" t="s">
        <v>119</v>
      </c>
    </row>
    <row r="52" spans="2:4">
      <c r="B52" s="64" t="s">
        <v>120</v>
      </c>
      <c r="C52" s="64" t="s">
        <v>121</v>
      </c>
      <c r="D52" s="64" t="s">
        <v>122</v>
      </c>
    </row>
    <row r="53" spans="2:4">
      <c r="B53" s="64" t="s">
        <v>123</v>
      </c>
      <c r="C53" s="64" t="s">
        <v>124</v>
      </c>
      <c r="D53" s="64" t="s">
        <v>125</v>
      </c>
    </row>
    <row r="54" spans="2:4">
      <c r="B54" s="64" t="s">
        <v>126</v>
      </c>
      <c r="C54" s="64" t="s">
        <v>127</v>
      </c>
      <c r="D54" s="64" t="s">
        <v>128</v>
      </c>
    </row>
    <row r="55" spans="2:4">
      <c r="B55" s="64" t="s">
        <v>129</v>
      </c>
      <c r="C55" s="64" t="s">
        <v>130</v>
      </c>
      <c r="D55" s="64" t="s">
        <v>131</v>
      </c>
    </row>
    <row r="56" spans="2:4">
      <c r="B56" s="64" t="s">
        <v>132</v>
      </c>
      <c r="C56" s="64" t="s">
        <v>133</v>
      </c>
      <c r="D56" s="64" t="s">
        <v>134</v>
      </c>
    </row>
    <row r="57" spans="2:4">
      <c r="B57" s="64" t="s">
        <v>135</v>
      </c>
      <c r="C57" s="64" t="s">
        <v>136</v>
      </c>
      <c r="D57" s="64" t="s">
        <v>137</v>
      </c>
    </row>
    <row r="58" spans="2:4">
      <c r="B58" s="64" t="s">
        <v>138</v>
      </c>
      <c r="C58" s="64" t="s">
        <v>139</v>
      </c>
      <c r="D58" s="64" t="s">
        <v>140</v>
      </c>
    </row>
    <row r="59" spans="2:4">
      <c r="B59" s="64" t="s">
        <v>141</v>
      </c>
      <c r="C59" s="64" t="s">
        <v>142</v>
      </c>
      <c r="D59" s="64" t="s">
        <v>143</v>
      </c>
    </row>
    <row r="60" spans="2:4">
      <c r="B60" s="65" t="s">
        <v>144</v>
      </c>
      <c r="C60" s="64" t="s">
        <v>145</v>
      </c>
      <c r="D60" s="64" t="s">
        <v>146</v>
      </c>
    </row>
    <row r="61" spans="2:4">
      <c r="B61" s="65" t="s">
        <v>147</v>
      </c>
      <c r="C61" s="64" t="s">
        <v>148</v>
      </c>
      <c r="D61" s="64" t="s">
        <v>149</v>
      </c>
    </row>
    <row r="62" spans="2:4">
      <c r="B62" s="65" t="s">
        <v>150</v>
      </c>
      <c r="C62" s="64" t="s">
        <v>151</v>
      </c>
      <c r="D62" s="64" t="s">
        <v>96</v>
      </c>
    </row>
    <row r="63" spans="2:4">
      <c r="B63" s="65" t="s">
        <v>152</v>
      </c>
      <c r="C63" s="64" t="s">
        <v>153</v>
      </c>
      <c r="D63" s="64" t="s">
        <v>96</v>
      </c>
    </row>
    <row r="64" spans="2:4">
      <c r="B64" s="65" t="s">
        <v>154</v>
      </c>
      <c r="C64" s="64" t="s">
        <v>155</v>
      </c>
      <c r="D64" s="64" t="s">
        <v>156</v>
      </c>
    </row>
    <row r="65" spans="2:10">
      <c r="B65" s="65" t="s">
        <v>157</v>
      </c>
      <c r="C65" s="64" t="s">
        <v>158</v>
      </c>
      <c r="D65" s="64" t="s">
        <v>159</v>
      </c>
    </row>
    <row r="66" spans="2:10">
      <c r="B66" s="66" t="s">
        <v>160</v>
      </c>
      <c r="C66" s="64" t="s">
        <v>161</v>
      </c>
      <c r="D66" s="64" t="s">
        <v>162</v>
      </c>
    </row>
    <row r="67" spans="2:10">
      <c r="B67" s="66" t="s">
        <v>163</v>
      </c>
      <c r="C67" s="64" t="s">
        <v>164</v>
      </c>
      <c r="D67" s="64" t="s">
        <v>165</v>
      </c>
    </row>
    <row r="68" spans="2:10">
      <c r="B68" s="66" t="s">
        <v>166</v>
      </c>
      <c r="C68" s="64" t="s">
        <v>167</v>
      </c>
      <c r="D68" s="64" t="s">
        <v>168</v>
      </c>
    </row>
    <row r="69" spans="2:10">
      <c r="B69" s="66" t="s">
        <v>169</v>
      </c>
      <c r="C69" s="64" t="s">
        <v>170</v>
      </c>
      <c r="D69" s="64" t="s">
        <v>171</v>
      </c>
    </row>
    <row r="71" spans="2:10">
      <c r="B71" s="112" t="s">
        <v>172</v>
      </c>
      <c r="C71" s="113"/>
    </row>
    <row r="72" spans="2:10">
      <c r="B72" s="114" t="s">
        <v>173</v>
      </c>
    </row>
    <row r="73" spans="2:10">
      <c r="B73" s="114" t="s">
        <v>174</v>
      </c>
    </row>
    <row r="76" spans="2:10">
      <c r="B76" s="109" t="s">
        <v>175</v>
      </c>
    </row>
    <row r="77" spans="2:10">
      <c r="B77" s="68" t="s">
        <v>176</v>
      </c>
      <c r="C77" s="68" t="s">
        <v>177</v>
      </c>
      <c r="D77" s="68" t="s">
        <v>172</v>
      </c>
      <c r="E77" s="100"/>
      <c r="F77" s="100"/>
      <c r="G77" s="100"/>
      <c r="H77" s="100"/>
      <c r="I77" s="100"/>
      <c r="J77" s="100"/>
    </row>
    <row r="78" spans="2:10">
      <c r="B78" s="101" t="s">
        <v>178</v>
      </c>
      <c r="C78" s="101">
        <v>1.9</v>
      </c>
      <c r="D78" s="102" t="s">
        <v>179</v>
      </c>
      <c r="E78" s="100"/>
      <c r="F78" s="100"/>
      <c r="G78" s="100"/>
      <c r="H78" s="100"/>
      <c r="I78" s="100"/>
      <c r="J78" s="100"/>
    </row>
    <row r="79" spans="2:10">
      <c r="B79" s="101" t="s">
        <v>180</v>
      </c>
      <c r="C79" s="101">
        <v>11</v>
      </c>
      <c r="D79" s="102" t="s">
        <v>181</v>
      </c>
      <c r="E79" s="100"/>
      <c r="F79" s="100"/>
      <c r="G79" s="100"/>
      <c r="H79" s="100"/>
      <c r="I79" s="100"/>
      <c r="J79" s="100"/>
    </row>
    <row r="80" spans="2:10">
      <c r="B80" s="101" t="s">
        <v>182</v>
      </c>
      <c r="C80" s="101">
        <v>28</v>
      </c>
      <c r="D80" s="141" t="s">
        <v>183</v>
      </c>
      <c r="E80" s="100"/>
      <c r="F80" s="100"/>
      <c r="G80" s="100"/>
      <c r="H80" s="100"/>
      <c r="I80" s="100"/>
      <c r="J80" s="100"/>
    </row>
    <row r="81" spans="2:4">
      <c r="B81" s="101" t="s">
        <v>184</v>
      </c>
      <c r="C81" s="101">
        <v>265</v>
      </c>
      <c r="D81" s="141" t="s">
        <v>183</v>
      </c>
    </row>
    <row r="82" spans="2:4">
      <c r="B82" s="109"/>
    </row>
    <row r="83" spans="2:4">
      <c r="B83" s="112" t="s">
        <v>185</v>
      </c>
    </row>
    <row r="84" spans="2:4">
      <c r="B84" s="68" t="s">
        <v>186</v>
      </c>
      <c r="C84" s="68" t="s">
        <v>187</v>
      </c>
    </row>
    <row r="85" spans="2:4">
      <c r="B85" s="101" t="s">
        <v>188</v>
      </c>
      <c r="C85" s="101" t="s">
        <v>188</v>
      </c>
    </row>
    <row r="86" spans="2:4">
      <c r="B86" s="101" t="s">
        <v>189</v>
      </c>
      <c r="C86" s="101" t="s">
        <v>189</v>
      </c>
    </row>
    <row r="87" spans="2:4">
      <c r="B87" s="101" t="s">
        <v>190</v>
      </c>
    </row>
  </sheetData>
  <hyperlinks>
    <hyperlink ref="D78" r:id="rId1" xr:uid="{0E02FD11-49BB-4A8C-BBA4-BDF045CDB53F}"/>
    <hyperlink ref="D79" r:id="rId2" xr:uid="{1ED8F827-1D10-4376-B78C-1BFD2F4E97A1}"/>
    <hyperlink ref="D80" r:id="rId3" display="https://www.gov.uk/government/publications/renewable-transport-fuel-obligation-rtfo-compliance-reporting-and-verification" xr:uid="{2503C729-D8B0-41C5-A5DB-4D38E1EA26E5}"/>
    <hyperlink ref="D81" r:id="rId4" display="https://www.gov.uk/government/publications/renewable-transport-fuel-obligation-rtfo-compliance-reporting-and-verification" xr:uid="{6B0F89B2-BA0E-4402-B52C-3B5F6CACBCFF}"/>
  </hyperlinks>
  <pageMargins left="0.70000000000000007" right="0.70000000000000007" top="0.75" bottom="0.75" header="0.30000000000000004" footer="0.30000000000000004"/>
  <pageSetup paperSize="9" orientation="portrait" r:id="rId5"/>
  <legacy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theme="5" tint="0.79998168889431442"/>
  </sheetPr>
  <dimension ref="B2:AS53"/>
  <sheetViews>
    <sheetView showGridLines="0" zoomScale="85" zoomScaleNormal="85" workbookViewId="0"/>
  </sheetViews>
  <sheetFormatPr defaultColWidth="10" defaultRowHeight="15" customHeight="1"/>
  <cols>
    <col min="1" max="1" width="5.28515625" customWidth="1"/>
    <col min="2" max="2" width="66.28515625" customWidth="1"/>
    <col min="3" max="26" width="7.7109375" customWidth="1"/>
  </cols>
  <sheetData>
    <row r="2" spans="2:45" ht="15" customHeight="1">
      <c r="B2" s="20" t="s">
        <v>191</v>
      </c>
    </row>
    <row r="3" spans="2:45" ht="15" customHeight="1">
      <c r="B3" s="103" t="s">
        <v>192</v>
      </c>
      <c r="C3" s="105">
        <v>2027</v>
      </c>
      <c r="D3" s="105">
        <f t="shared" ref="D3:N3" si="0">C3+1</f>
        <v>2028</v>
      </c>
      <c r="E3" s="105">
        <f t="shared" si="0"/>
        <v>2029</v>
      </c>
      <c r="F3" s="105">
        <f t="shared" si="0"/>
        <v>2030</v>
      </c>
      <c r="G3" s="105">
        <f t="shared" si="0"/>
        <v>2031</v>
      </c>
      <c r="H3" s="105">
        <f t="shared" si="0"/>
        <v>2032</v>
      </c>
      <c r="I3" s="105">
        <f t="shared" si="0"/>
        <v>2033</v>
      </c>
      <c r="J3" s="105">
        <f t="shared" si="0"/>
        <v>2034</v>
      </c>
      <c r="K3" s="105">
        <f t="shared" si="0"/>
        <v>2035</v>
      </c>
      <c r="L3" s="105">
        <f t="shared" si="0"/>
        <v>2036</v>
      </c>
      <c r="M3" s="105">
        <f t="shared" si="0"/>
        <v>2037</v>
      </c>
      <c r="N3" s="105">
        <f t="shared" si="0"/>
        <v>2038</v>
      </c>
    </row>
    <row r="4" spans="2:45" ht="15" customHeight="1">
      <c r="B4" s="106" t="s">
        <v>193</v>
      </c>
      <c r="C4" s="140">
        <v>36.700000000000003</v>
      </c>
      <c r="D4" s="140">
        <v>29.8</v>
      </c>
      <c r="E4" s="140">
        <v>24.3</v>
      </c>
      <c r="F4" s="140">
        <v>15</v>
      </c>
      <c r="G4" s="140">
        <v>9.4</v>
      </c>
      <c r="H4" s="140">
        <v>5.4</v>
      </c>
      <c r="I4" s="140">
        <v>0.8</v>
      </c>
      <c r="J4" s="140">
        <v>0</v>
      </c>
      <c r="K4" s="140">
        <v>0</v>
      </c>
      <c r="L4" s="140">
        <v>0</v>
      </c>
      <c r="M4" s="140">
        <v>0</v>
      </c>
      <c r="N4" s="140">
        <v>0</v>
      </c>
      <c r="Z4" s="36"/>
      <c r="AA4" s="36"/>
      <c r="AB4" s="36"/>
      <c r="AC4" s="36"/>
      <c r="AD4" s="36"/>
      <c r="AE4" s="36"/>
      <c r="AF4" s="36"/>
      <c r="AG4" s="36"/>
      <c r="AH4" s="36"/>
      <c r="AI4" s="36"/>
      <c r="AJ4" s="36"/>
      <c r="AK4" s="36"/>
      <c r="AL4" s="36"/>
    </row>
    <row r="5" spans="2:45" ht="15" customHeight="1">
      <c r="B5" s="106" t="s">
        <v>194</v>
      </c>
      <c r="C5" s="140">
        <v>49.8</v>
      </c>
      <c r="D5" s="140">
        <v>45.8</v>
      </c>
      <c r="E5" s="140">
        <v>42</v>
      </c>
      <c r="F5" s="140">
        <v>38.299999999999997</v>
      </c>
      <c r="G5" s="140">
        <v>34.700000000000003</v>
      </c>
      <c r="H5" s="140">
        <v>31.2</v>
      </c>
      <c r="I5" s="140">
        <v>27.8</v>
      </c>
      <c r="J5" s="140">
        <v>24.3</v>
      </c>
      <c r="K5" s="140">
        <v>20.8</v>
      </c>
      <c r="L5" s="140">
        <v>17.3</v>
      </c>
      <c r="M5" s="140">
        <v>14</v>
      </c>
      <c r="N5" s="140">
        <v>10.6</v>
      </c>
      <c r="Z5" s="36"/>
      <c r="AA5" s="36"/>
      <c r="AB5" s="36"/>
      <c r="AC5" s="36"/>
      <c r="AD5" s="36"/>
      <c r="AE5" s="36"/>
      <c r="AF5" s="36"/>
      <c r="AG5" s="36"/>
      <c r="AH5" s="36"/>
      <c r="AI5" s="36"/>
      <c r="AJ5" s="36"/>
      <c r="AK5" s="36"/>
      <c r="AL5" s="36"/>
    </row>
    <row r="6" spans="2:45" ht="15" customHeight="1">
      <c r="H6" s="49"/>
      <c r="I6" s="49"/>
      <c r="J6" s="49"/>
      <c r="K6" s="49"/>
      <c r="L6" s="49"/>
      <c r="U6" s="36"/>
      <c r="V6" s="36"/>
      <c r="W6" s="36"/>
      <c r="X6" s="36"/>
      <c r="Y6" s="36"/>
      <c r="Z6" s="36"/>
      <c r="AA6" s="36"/>
      <c r="AB6" s="36"/>
      <c r="AC6" s="36"/>
      <c r="AD6" s="36"/>
      <c r="AE6" s="36"/>
      <c r="AF6" s="36"/>
      <c r="AG6" s="36"/>
      <c r="AH6" s="36"/>
      <c r="AI6" s="36"/>
      <c r="AJ6" s="36"/>
      <c r="AK6" s="36"/>
      <c r="AL6" s="36"/>
    </row>
    <row r="7" spans="2:45" ht="15" customHeight="1">
      <c r="B7" s="50" t="s">
        <v>195</v>
      </c>
      <c r="Z7" s="37"/>
      <c r="AA7" s="36"/>
      <c r="AB7" s="37"/>
      <c r="AC7" s="36"/>
      <c r="AD7" s="37"/>
      <c r="AE7" s="36"/>
      <c r="AF7" s="37"/>
      <c r="AG7" s="36"/>
      <c r="AH7" s="37"/>
      <c r="AI7" s="36"/>
      <c r="AJ7" s="37"/>
      <c r="AK7" s="36"/>
      <c r="AL7" s="37"/>
      <c r="AM7" s="36"/>
      <c r="AN7" s="37"/>
      <c r="AO7" s="36"/>
      <c r="AP7" s="37"/>
      <c r="AQ7" s="36"/>
      <c r="AR7" s="37"/>
      <c r="AS7" s="36"/>
    </row>
    <row r="8" spans="2:45" ht="15" customHeight="1">
      <c r="B8" s="50" t="s">
        <v>196</v>
      </c>
      <c r="Z8" s="37"/>
      <c r="AA8" s="36"/>
      <c r="AB8" s="37"/>
      <c r="AC8" s="36"/>
      <c r="AD8" s="37"/>
      <c r="AE8" s="36"/>
      <c r="AF8" s="37"/>
      <c r="AG8" s="36"/>
      <c r="AH8" s="37"/>
      <c r="AI8" s="36"/>
      <c r="AJ8" s="37"/>
      <c r="AK8" s="36"/>
      <c r="AL8" s="37"/>
      <c r="AM8" s="36"/>
      <c r="AN8" s="37"/>
      <c r="AO8" s="36"/>
      <c r="AP8" s="37"/>
      <c r="AQ8" s="36"/>
      <c r="AR8" s="37"/>
      <c r="AS8" s="36"/>
    </row>
    <row r="9" spans="2:45" ht="15" customHeight="1">
      <c r="B9" s="50" t="s">
        <v>197</v>
      </c>
      <c r="Z9" s="37"/>
      <c r="AA9" s="36"/>
      <c r="AB9" s="37"/>
      <c r="AC9" s="36"/>
      <c r="AD9" s="37"/>
      <c r="AE9" s="36"/>
      <c r="AF9" s="37"/>
      <c r="AG9" s="36"/>
      <c r="AH9" s="37"/>
      <c r="AI9" s="36"/>
      <c r="AJ9" s="37"/>
      <c r="AK9" s="36"/>
      <c r="AL9" s="37"/>
      <c r="AM9" s="36"/>
      <c r="AN9" s="37"/>
      <c r="AO9" s="36"/>
      <c r="AP9" s="37"/>
      <c r="AQ9" s="36"/>
      <c r="AR9" s="37"/>
      <c r="AS9" s="36"/>
    </row>
    <row r="10" spans="2:45" ht="15" customHeight="1">
      <c r="B10" t="s">
        <v>198</v>
      </c>
      <c r="C10" s="36"/>
      <c r="D10" s="36"/>
      <c r="E10" s="36"/>
      <c r="F10" s="36"/>
      <c r="G10" s="36"/>
      <c r="H10" s="36"/>
      <c r="I10" s="36"/>
      <c r="J10" s="36"/>
      <c r="K10" s="36"/>
      <c r="L10" s="36"/>
      <c r="M10" s="36"/>
      <c r="N10" s="36"/>
      <c r="O10" s="36"/>
      <c r="P10" s="36"/>
      <c r="Q10" s="36"/>
      <c r="R10" s="36"/>
      <c r="S10" s="36"/>
      <c r="T10" s="36"/>
      <c r="U10" s="36"/>
      <c r="V10" s="37"/>
      <c r="W10" s="36"/>
      <c r="X10" s="37"/>
      <c r="Y10" s="36"/>
      <c r="Z10" s="37"/>
      <c r="AA10" s="36"/>
      <c r="AB10" s="37"/>
      <c r="AC10" s="36"/>
      <c r="AD10" s="37"/>
      <c r="AE10" s="36"/>
      <c r="AF10" s="37"/>
      <c r="AG10" s="36"/>
      <c r="AH10" s="37"/>
      <c r="AI10" s="36"/>
      <c r="AJ10" s="37"/>
      <c r="AK10" s="36"/>
      <c r="AL10" s="37"/>
      <c r="AM10" s="36"/>
      <c r="AN10" s="37"/>
      <c r="AO10" s="36"/>
      <c r="AP10" s="37"/>
      <c r="AQ10" s="36"/>
      <c r="AR10" s="37"/>
      <c r="AS10" s="36"/>
    </row>
    <row r="11" spans="2:45" ht="15" customHeight="1">
      <c r="B11" s="50" t="s">
        <v>199</v>
      </c>
      <c r="C11" s="36"/>
      <c r="D11" s="36"/>
      <c r="E11" s="36"/>
      <c r="F11" s="36"/>
      <c r="G11" s="36"/>
      <c r="H11" s="36"/>
      <c r="I11" s="36"/>
      <c r="J11" s="36"/>
      <c r="K11" s="36"/>
      <c r="L11" s="36"/>
      <c r="M11" s="36"/>
      <c r="N11" s="36"/>
      <c r="O11" s="36"/>
      <c r="P11" s="36"/>
      <c r="Q11" s="36"/>
      <c r="R11" s="36"/>
      <c r="S11" s="36"/>
      <c r="T11" s="36"/>
      <c r="U11" s="36"/>
      <c r="V11" s="37"/>
      <c r="W11" s="36"/>
      <c r="X11" s="37"/>
      <c r="Y11" s="36"/>
      <c r="Z11" s="37"/>
      <c r="AA11" s="36"/>
      <c r="AB11" s="37"/>
      <c r="AC11" s="36"/>
      <c r="AD11" s="37"/>
      <c r="AE11" s="36"/>
      <c r="AF11" s="37"/>
      <c r="AG11" s="36"/>
      <c r="AH11" s="37"/>
      <c r="AI11" s="36"/>
      <c r="AJ11" s="37"/>
      <c r="AK11" s="36"/>
      <c r="AL11" s="37"/>
      <c r="AM11" s="36"/>
      <c r="AN11" s="37"/>
      <c r="AO11" s="36"/>
      <c r="AP11" s="37"/>
      <c r="AQ11" s="36"/>
      <c r="AR11" s="37"/>
      <c r="AS11" s="36"/>
    </row>
    <row r="12" spans="2:45" ht="15" customHeight="1">
      <c r="C12" s="36"/>
      <c r="D12" s="36"/>
      <c r="E12" s="36"/>
      <c r="F12" s="36"/>
      <c r="G12" s="36"/>
      <c r="H12" s="36"/>
      <c r="I12" s="36"/>
      <c r="J12" s="36"/>
      <c r="K12" s="36"/>
      <c r="L12" s="36"/>
      <c r="M12" s="36"/>
      <c r="N12" s="36"/>
      <c r="O12" s="36"/>
      <c r="P12" s="36"/>
      <c r="Q12" s="36"/>
      <c r="R12" s="36"/>
      <c r="S12" s="36"/>
      <c r="T12" s="36"/>
      <c r="U12" s="36"/>
      <c r="V12" s="37"/>
      <c r="W12" s="36"/>
      <c r="X12" s="37"/>
      <c r="Y12" s="36"/>
      <c r="Z12" s="37"/>
      <c r="AA12" s="36"/>
      <c r="AB12" s="37"/>
      <c r="AC12" s="36"/>
      <c r="AD12" s="37"/>
      <c r="AE12" s="36"/>
      <c r="AF12" s="37"/>
      <c r="AG12" s="36"/>
      <c r="AH12" s="37"/>
      <c r="AI12" s="36"/>
      <c r="AJ12" s="37"/>
      <c r="AK12" s="36"/>
      <c r="AL12" s="37"/>
      <c r="AM12" s="36"/>
      <c r="AN12" s="37"/>
      <c r="AO12" s="36"/>
      <c r="AP12" s="37"/>
      <c r="AQ12" s="36"/>
      <c r="AR12" s="37"/>
      <c r="AS12" s="36"/>
    </row>
    <row r="13" spans="2:45" ht="15" customHeight="1">
      <c r="C13" s="36"/>
      <c r="D13" s="36"/>
      <c r="E13" s="36"/>
      <c r="F13" s="36"/>
      <c r="G13" s="36"/>
      <c r="H13" s="36"/>
      <c r="I13" s="36"/>
      <c r="J13" s="36"/>
      <c r="K13" s="36"/>
      <c r="L13" s="36"/>
      <c r="M13" s="36"/>
      <c r="N13" s="36"/>
      <c r="O13" s="36"/>
      <c r="P13" s="36"/>
      <c r="Q13" s="36"/>
      <c r="R13" s="36"/>
      <c r="S13" s="36"/>
      <c r="T13" s="36"/>
      <c r="U13" s="36"/>
      <c r="V13" s="37"/>
      <c r="W13" s="36"/>
      <c r="X13" s="37"/>
      <c r="Y13" s="36"/>
      <c r="Z13" s="37"/>
      <c r="AA13" s="36"/>
      <c r="AB13" s="37"/>
      <c r="AC13" s="36"/>
      <c r="AD13" s="37"/>
      <c r="AE13" s="36"/>
      <c r="AF13" s="37"/>
      <c r="AG13" s="36"/>
      <c r="AH13" s="37"/>
      <c r="AI13" s="36"/>
      <c r="AJ13" s="37"/>
      <c r="AK13" s="36"/>
      <c r="AL13" s="37"/>
      <c r="AM13" s="36"/>
      <c r="AN13" s="37"/>
      <c r="AO13" s="36"/>
      <c r="AP13" s="37"/>
      <c r="AQ13" s="36"/>
      <c r="AR13" s="37"/>
      <c r="AS13" s="36"/>
    </row>
    <row r="14" spans="2:45" ht="15" customHeight="1">
      <c r="B14" s="20" t="s">
        <v>200</v>
      </c>
      <c r="C14" s="36"/>
      <c r="D14" s="36"/>
      <c r="E14" s="36"/>
      <c r="F14" s="36"/>
      <c r="G14" s="36"/>
      <c r="H14" s="36"/>
      <c r="I14" s="36"/>
      <c r="J14" s="36"/>
      <c r="K14" s="36"/>
      <c r="L14" s="36"/>
      <c r="M14" s="36"/>
      <c r="N14" s="36"/>
      <c r="O14" s="36"/>
      <c r="P14" s="36"/>
      <c r="Q14" s="36"/>
      <c r="R14" s="36"/>
      <c r="S14" s="36"/>
      <c r="T14" s="36"/>
      <c r="U14" s="36"/>
      <c r="V14" s="37"/>
      <c r="W14" s="36"/>
      <c r="X14" s="37"/>
      <c r="Y14" s="36"/>
      <c r="Z14" s="37"/>
      <c r="AA14" s="36"/>
      <c r="AB14" s="37"/>
      <c r="AC14" s="36"/>
      <c r="AD14" s="37"/>
      <c r="AE14" s="36"/>
      <c r="AF14" s="37"/>
      <c r="AG14" s="36"/>
      <c r="AH14" s="37"/>
      <c r="AI14" s="36"/>
      <c r="AJ14" s="37"/>
      <c r="AK14" s="36"/>
      <c r="AL14" s="37"/>
      <c r="AM14" s="36"/>
      <c r="AN14" s="37"/>
      <c r="AO14" s="36"/>
      <c r="AP14" s="37"/>
      <c r="AQ14" s="36"/>
      <c r="AR14" s="37"/>
      <c r="AS14" s="36"/>
    </row>
    <row r="15" spans="2:45" ht="15" customHeight="1">
      <c r="B15" s="103" t="s">
        <v>192</v>
      </c>
      <c r="C15" s="105">
        <v>2027</v>
      </c>
      <c r="D15" s="105">
        <f t="shared" ref="D15:N15" si="1">C15+1</f>
        <v>2028</v>
      </c>
      <c r="E15" s="105">
        <f t="shared" si="1"/>
        <v>2029</v>
      </c>
      <c r="F15" s="105">
        <f t="shared" si="1"/>
        <v>2030</v>
      </c>
      <c r="G15" s="105">
        <f t="shared" si="1"/>
        <v>2031</v>
      </c>
      <c r="H15" s="105">
        <f t="shared" si="1"/>
        <v>2032</v>
      </c>
      <c r="I15" s="105">
        <f t="shared" si="1"/>
        <v>2033</v>
      </c>
      <c r="J15" s="105">
        <f t="shared" si="1"/>
        <v>2034</v>
      </c>
      <c r="K15" s="105">
        <f t="shared" si="1"/>
        <v>2035</v>
      </c>
      <c r="L15" s="105">
        <f t="shared" si="1"/>
        <v>2036</v>
      </c>
      <c r="M15" s="105">
        <f t="shared" si="1"/>
        <v>2037</v>
      </c>
      <c r="N15" s="105">
        <f t="shared" si="1"/>
        <v>2038</v>
      </c>
      <c r="O15" s="36"/>
      <c r="P15" s="36"/>
      <c r="Q15" s="36"/>
      <c r="R15" s="36"/>
      <c r="S15" s="36"/>
      <c r="T15" s="36"/>
      <c r="U15" s="36"/>
      <c r="V15" s="37"/>
      <c r="W15" s="36"/>
      <c r="X15" s="37"/>
      <c r="Y15" s="36"/>
      <c r="Z15" s="37"/>
      <c r="AA15" s="36"/>
      <c r="AB15" s="37"/>
      <c r="AC15" s="36"/>
      <c r="AD15" s="37"/>
      <c r="AE15" s="36"/>
      <c r="AF15" s="37"/>
      <c r="AG15" s="36"/>
      <c r="AH15" s="37"/>
      <c r="AI15" s="36"/>
      <c r="AJ15" s="37"/>
      <c r="AK15" s="36"/>
      <c r="AL15" s="37"/>
      <c r="AM15" s="36"/>
      <c r="AN15" s="37"/>
      <c r="AO15" s="36"/>
      <c r="AP15" s="37"/>
      <c r="AQ15" s="36"/>
      <c r="AR15" s="37"/>
      <c r="AS15" s="36"/>
    </row>
    <row r="16" spans="2:45" ht="15" customHeight="1">
      <c r="B16" s="106" t="s">
        <v>193</v>
      </c>
      <c r="C16" s="152">
        <v>0.65</v>
      </c>
      <c r="D16" s="152">
        <v>0.7</v>
      </c>
      <c r="E16" s="152">
        <v>0.72</v>
      </c>
      <c r="F16" s="152">
        <v>0.76</v>
      </c>
      <c r="G16" s="152">
        <v>0.77</v>
      </c>
      <c r="H16" s="152">
        <v>0.77</v>
      </c>
      <c r="I16" s="152">
        <v>0.8</v>
      </c>
      <c r="J16" s="152">
        <v>0.81</v>
      </c>
      <c r="K16" s="152">
        <v>0.82</v>
      </c>
      <c r="L16" s="152">
        <v>0.82</v>
      </c>
      <c r="M16" s="152">
        <v>0.83</v>
      </c>
      <c r="N16" s="152">
        <v>0.82</v>
      </c>
      <c r="O16" s="36"/>
      <c r="P16" s="36"/>
      <c r="Q16" s="36"/>
      <c r="R16" s="36"/>
      <c r="S16" s="36"/>
      <c r="T16" s="36"/>
      <c r="U16" s="36"/>
      <c r="V16" s="37"/>
      <c r="W16" s="36"/>
      <c r="X16" s="37"/>
      <c r="Y16" s="36"/>
      <c r="Z16" s="37"/>
      <c r="AA16" s="36"/>
      <c r="AB16" s="37"/>
      <c r="AC16" s="36"/>
      <c r="AD16" s="37"/>
      <c r="AE16" s="36"/>
      <c r="AF16" s="37"/>
      <c r="AG16" s="36"/>
      <c r="AH16" s="37"/>
      <c r="AI16" s="36"/>
      <c r="AJ16" s="37"/>
      <c r="AK16" s="36"/>
      <c r="AL16" s="37"/>
      <c r="AM16" s="36"/>
      <c r="AN16" s="37"/>
      <c r="AO16" s="36"/>
      <c r="AP16" s="37"/>
      <c r="AQ16" s="36"/>
      <c r="AR16" s="37"/>
      <c r="AS16" s="36"/>
    </row>
    <row r="17" spans="2:45" ht="15" customHeight="1">
      <c r="B17" s="106" t="s">
        <v>194</v>
      </c>
      <c r="C17" s="152">
        <v>0.42</v>
      </c>
      <c r="D17" s="152">
        <v>0.45</v>
      </c>
      <c r="E17" s="152">
        <v>0.48</v>
      </c>
      <c r="F17" s="152">
        <v>0.5</v>
      </c>
      <c r="G17" s="152">
        <v>0.52</v>
      </c>
      <c r="H17" s="152">
        <v>0.54</v>
      </c>
      <c r="I17" s="152">
        <v>0.56000000000000005</v>
      </c>
      <c r="J17" s="152">
        <v>0.56999999999999995</v>
      </c>
      <c r="K17" s="152">
        <v>0.59</v>
      </c>
      <c r="L17" s="152">
        <v>0.6</v>
      </c>
      <c r="M17" s="152">
        <v>0.61</v>
      </c>
      <c r="N17" s="152">
        <v>0.62</v>
      </c>
      <c r="W17" s="36"/>
      <c r="X17" s="37"/>
      <c r="Y17" s="36"/>
      <c r="Z17" s="37"/>
      <c r="AA17" s="36"/>
      <c r="AB17" s="37"/>
      <c r="AC17" s="36"/>
      <c r="AD17" s="37"/>
      <c r="AE17" s="36"/>
      <c r="AF17" s="37"/>
      <c r="AG17" s="36"/>
      <c r="AH17" s="37"/>
      <c r="AI17" s="36"/>
      <c r="AJ17" s="37"/>
      <c r="AK17" s="36"/>
      <c r="AL17" s="37"/>
      <c r="AM17" s="36"/>
      <c r="AN17" s="37"/>
      <c r="AO17" s="36"/>
      <c r="AP17" s="37"/>
      <c r="AQ17" s="36"/>
      <c r="AR17" s="37"/>
      <c r="AS17" s="36"/>
    </row>
    <row r="18" spans="2:45" ht="15" customHeight="1">
      <c r="C18" s="36"/>
      <c r="D18" s="36"/>
      <c r="E18" s="36"/>
      <c r="F18" s="36"/>
      <c r="G18" s="36"/>
      <c r="H18" s="36"/>
      <c r="I18" s="36"/>
      <c r="J18" s="36"/>
      <c r="K18" s="36"/>
      <c r="W18" s="36"/>
      <c r="X18" s="37"/>
      <c r="Y18" s="36"/>
      <c r="Z18" s="37"/>
      <c r="AA18" s="36"/>
      <c r="AB18" s="37"/>
      <c r="AC18" s="36"/>
      <c r="AD18" s="37"/>
      <c r="AE18" s="36"/>
      <c r="AF18" s="37"/>
      <c r="AG18" s="36"/>
      <c r="AH18" s="37"/>
      <c r="AI18" s="36"/>
      <c r="AJ18" s="37"/>
      <c r="AK18" s="36"/>
      <c r="AL18" s="37"/>
      <c r="AM18" s="36"/>
      <c r="AN18" s="37"/>
      <c r="AO18" s="36"/>
      <c r="AP18" s="37"/>
      <c r="AQ18" s="36"/>
      <c r="AR18" s="37"/>
      <c r="AS18" s="36"/>
    </row>
    <row r="19" spans="2:45" ht="15" customHeight="1">
      <c r="B19" t="s">
        <v>201</v>
      </c>
      <c r="C19" s="36"/>
      <c r="D19" s="36"/>
      <c r="E19" s="36"/>
      <c r="F19" s="36"/>
      <c r="G19" s="36"/>
      <c r="H19" s="36"/>
      <c r="I19" s="36"/>
      <c r="J19" s="36"/>
      <c r="K19" s="36"/>
      <c r="L19" s="36"/>
      <c r="M19" s="36"/>
      <c r="N19" s="36"/>
      <c r="O19" s="36"/>
      <c r="P19" s="36"/>
      <c r="Q19" s="36"/>
      <c r="R19" s="36"/>
      <c r="S19" s="36"/>
      <c r="T19" s="36"/>
      <c r="U19" s="36"/>
      <c r="V19" s="37"/>
      <c r="W19" s="36"/>
      <c r="X19" s="37"/>
      <c r="Y19" s="36"/>
      <c r="Z19" s="37"/>
      <c r="AA19" s="36"/>
      <c r="AB19" s="37"/>
      <c r="AC19" s="36"/>
      <c r="AD19" s="37"/>
      <c r="AE19" s="36"/>
      <c r="AF19" s="37"/>
      <c r="AG19" s="36"/>
      <c r="AH19" s="37"/>
      <c r="AI19" s="36"/>
      <c r="AJ19" s="37"/>
      <c r="AK19" s="36"/>
      <c r="AL19" s="37"/>
      <c r="AM19" s="36"/>
      <c r="AN19" s="37"/>
      <c r="AO19" s="36"/>
      <c r="AP19" s="37"/>
      <c r="AQ19" s="36"/>
      <c r="AR19" s="37"/>
      <c r="AS19" s="36"/>
    </row>
    <row r="20" spans="2:45" ht="15" customHeight="1">
      <c r="B20" t="s">
        <v>202</v>
      </c>
      <c r="C20" s="36"/>
      <c r="D20" s="36"/>
      <c r="E20" s="36"/>
      <c r="F20" s="36"/>
      <c r="G20" s="36"/>
      <c r="H20" s="36"/>
      <c r="I20" s="36"/>
      <c r="J20" s="36"/>
      <c r="K20" s="36"/>
      <c r="L20" s="36"/>
      <c r="M20" s="36"/>
      <c r="N20" s="36"/>
      <c r="O20" s="36"/>
      <c r="P20" s="36"/>
      <c r="Q20" s="36"/>
      <c r="R20" s="36"/>
      <c r="S20" s="36"/>
      <c r="T20" s="36"/>
      <c r="U20" s="36"/>
      <c r="V20" s="37"/>
      <c r="W20" s="36"/>
      <c r="X20" s="37"/>
      <c r="Y20" s="36"/>
      <c r="Z20" s="37"/>
      <c r="AA20" s="36"/>
      <c r="AB20" s="37"/>
      <c r="AC20" s="36"/>
      <c r="AD20" s="37"/>
      <c r="AE20" s="36"/>
      <c r="AF20" s="37"/>
      <c r="AG20" s="36"/>
      <c r="AH20" s="37"/>
      <c r="AI20" s="36"/>
      <c r="AJ20" s="37"/>
      <c r="AK20" s="36"/>
      <c r="AL20" s="37"/>
      <c r="AM20" s="36"/>
      <c r="AN20" s="37"/>
      <c r="AO20" s="36"/>
      <c r="AP20" s="37"/>
      <c r="AQ20" s="36"/>
      <c r="AR20" s="37"/>
      <c r="AS20" s="36"/>
    </row>
    <row r="21" spans="2:45" ht="15" customHeight="1">
      <c r="B21" t="s">
        <v>203</v>
      </c>
      <c r="C21" s="36"/>
      <c r="D21" s="36"/>
      <c r="E21" s="36"/>
      <c r="F21" s="36"/>
      <c r="G21" s="36"/>
      <c r="H21" s="36"/>
      <c r="I21" s="36"/>
      <c r="J21" s="36"/>
      <c r="K21" s="36"/>
      <c r="L21" s="36"/>
      <c r="M21" s="36"/>
      <c r="N21" s="36"/>
      <c r="O21" s="36"/>
      <c r="P21" s="36"/>
      <c r="Q21" s="36"/>
      <c r="R21" s="36"/>
      <c r="S21" s="36"/>
      <c r="T21" s="36"/>
      <c r="U21" s="36"/>
      <c r="V21" s="37"/>
      <c r="W21" s="36"/>
      <c r="X21" s="37"/>
      <c r="Y21" s="36"/>
      <c r="Z21" s="37"/>
      <c r="AA21" s="36"/>
      <c r="AB21" s="37"/>
      <c r="AC21" s="36"/>
      <c r="AD21" s="37"/>
      <c r="AE21" s="36"/>
      <c r="AF21" s="37"/>
      <c r="AG21" s="36"/>
      <c r="AH21" s="37"/>
      <c r="AI21" s="36"/>
      <c r="AJ21" s="37"/>
      <c r="AK21" s="36"/>
      <c r="AL21" s="37"/>
      <c r="AM21" s="36"/>
      <c r="AN21" s="37"/>
      <c r="AO21" s="36"/>
      <c r="AP21" s="37"/>
      <c r="AQ21" s="36"/>
      <c r="AR21" s="37"/>
      <c r="AS21" s="36"/>
    </row>
    <row r="22" spans="2:45" ht="15" customHeight="1">
      <c r="B22" t="s">
        <v>204</v>
      </c>
      <c r="C22" s="36"/>
      <c r="D22" s="36"/>
      <c r="E22" s="36"/>
      <c r="F22" s="36"/>
      <c r="G22" s="36"/>
      <c r="H22" s="36"/>
      <c r="I22" s="36"/>
      <c r="J22" s="36"/>
      <c r="K22" s="36"/>
      <c r="L22" s="36"/>
      <c r="M22" s="36"/>
      <c r="N22" s="36"/>
      <c r="O22" s="36"/>
      <c r="P22" s="36"/>
      <c r="Q22" s="36"/>
      <c r="R22" s="36"/>
      <c r="S22" s="36"/>
      <c r="T22" s="36"/>
      <c r="U22" s="36"/>
      <c r="V22" s="37"/>
      <c r="W22" s="36"/>
      <c r="X22" s="37"/>
      <c r="Y22" s="36"/>
      <c r="Z22" s="37"/>
      <c r="AA22" s="36"/>
      <c r="AB22" s="37"/>
      <c r="AC22" s="36"/>
      <c r="AD22" s="37"/>
      <c r="AE22" s="36"/>
      <c r="AF22" s="37"/>
      <c r="AG22" s="36"/>
      <c r="AH22" s="37"/>
      <c r="AI22" s="36"/>
      <c r="AJ22" s="37"/>
      <c r="AK22" s="36"/>
      <c r="AL22" s="37"/>
      <c r="AM22" s="36"/>
      <c r="AN22" s="37"/>
      <c r="AO22" s="36"/>
      <c r="AP22" s="37"/>
      <c r="AQ22" s="36"/>
      <c r="AR22" s="37"/>
      <c r="AS22" s="36"/>
    </row>
    <row r="23" spans="2:45" ht="15" customHeight="1">
      <c r="C23" s="36"/>
      <c r="D23" s="36"/>
      <c r="E23" s="36"/>
      <c r="F23" s="36"/>
      <c r="G23" s="36"/>
      <c r="H23" s="36"/>
      <c r="I23" s="36"/>
      <c r="J23" s="36"/>
      <c r="K23" s="36"/>
      <c r="L23" s="36"/>
      <c r="M23" s="36"/>
      <c r="N23" s="36"/>
      <c r="O23" s="36"/>
      <c r="P23" s="36"/>
      <c r="Q23" s="36"/>
      <c r="R23" s="36"/>
      <c r="S23" s="36"/>
      <c r="T23" s="36"/>
      <c r="U23" s="36"/>
      <c r="V23" s="37"/>
      <c r="W23" s="36"/>
      <c r="X23" s="37"/>
      <c r="Y23" s="36"/>
      <c r="Z23" s="37"/>
      <c r="AA23" s="36"/>
      <c r="AB23" s="37"/>
      <c r="AC23" s="36"/>
      <c r="AD23" s="37"/>
      <c r="AE23" s="36"/>
      <c r="AF23" s="37"/>
      <c r="AG23" s="36"/>
      <c r="AH23" s="37"/>
      <c r="AI23" s="36"/>
      <c r="AJ23" s="37"/>
      <c r="AK23" s="36"/>
      <c r="AL23" s="37"/>
      <c r="AM23" s="36"/>
      <c r="AN23" s="37"/>
      <c r="AO23" s="36"/>
      <c r="AP23" s="37"/>
      <c r="AQ23" s="36"/>
      <c r="AR23" s="37"/>
      <c r="AS23" s="36"/>
    </row>
    <row r="24" spans="2:45" ht="15" customHeight="1">
      <c r="C24" s="36"/>
      <c r="D24" s="36"/>
      <c r="E24" s="36"/>
      <c r="F24" s="36"/>
      <c r="G24" s="36"/>
      <c r="H24" s="36"/>
      <c r="I24" s="36"/>
      <c r="J24" s="36"/>
      <c r="K24" s="36"/>
      <c r="L24" s="36"/>
      <c r="M24" s="36"/>
      <c r="N24" s="36"/>
      <c r="O24" s="36"/>
      <c r="P24" s="36"/>
      <c r="Q24" s="36"/>
      <c r="R24" s="36"/>
      <c r="S24" s="36"/>
      <c r="T24" s="36"/>
      <c r="U24" s="36"/>
      <c r="V24" s="37"/>
      <c r="W24" s="36"/>
      <c r="X24" s="37"/>
      <c r="Y24" s="36"/>
      <c r="Z24" s="37"/>
      <c r="AA24" s="36"/>
      <c r="AB24" s="37"/>
      <c r="AC24" s="36"/>
      <c r="AD24" s="37"/>
      <c r="AE24" s="36"/>
      <c r="AF24" s="37"/>
      <c r="AG24" s="36"/>
      <c r="AH24" s="37"/>
      <c r="AI24" s="36"/>
      <c r="AJ24" s="37"/>
      <c r="AK24" s="36"/>
      <c r="AL24" s="37"/>
      <c r="AM24" s="36"/>
      <c r="AN24" s="37"/>
      <c r="AO24" s="36"/>
      <c r="AP24" s="37"/>
      <c r="AQ24" s="36"/>
      <c r="AR24" s="37"/>
      <c r="AS24" s="36"/>
    </row>
    <row r="25" spans="2:45" ht="15" customHeight="1">
      <c r="B25" s="38" t="s">
        <v>205</v>
      </c>
      <c r="C25" s="38" t="s">
        <v>172</v>
      </c>
      <c r="E25" s="38"/>
      <c r="F25" s="38"/>
      <c r="G25" s="36"/>
      <c r="H25" s="36"/>
      <c r="I25" s="36"/>
      <c r="J25" s="36"/>
      <c r="K25" s="36"/>
      <c r="L25" s="36"/>
      <c r="M25" s="36"/>
      <c r="N25" s="36"/>
      <c r="O25" s="36"/>
      <c r="P25" s="36"/>
      <c r="Q25" s="36"/>
      <c r="R25" s="36"/>
      <c r="S25" s="36"/>
      <c r="T25" s="36"/>
      <c r="U25" s="36"/>
      <c r="V25" s="37"/>
      <c r="W25" s="36"/>
      <c r="X25" s="37"/>
      <c r="Y25" s="36"/>
      <c r="Z25" s="37"/>
      <c r="AA25" s="36"/>
      <c r="AB25" s="37"/>
      <c r="AC25" s="36"/>
      <c r="AD25" s="37"/>
      <c r="AE25" s="36"/>
      <c r="AF25" s="37"/>
      <c r="AG25" s="36"/>
      <c r="AH25" s="37"/>
      <c r="AI25" s="36"/>
      <c r="AJ25" s="37"/>
      <c r="AK25" s="36"/>
      <c r="AL25" s="37"/>
      <c r="AM25" s="36"/>
      <c r="AN25" s="37"/>
      <c r="AO25" s="36"/>
      <c r="AP25" s="37"/>
      <c r="AQ25" s="36"/>
      <c r="AR25" s="37"/>
      <c r="AS25" s="36"/>
    </row>
    <row r="26" spans="2:45" ht="15" customHeight="1">
      <c r="B26" s="39"/>
      <c r="C26" s="39"/>
      <c r="D26" s="39"/>
      <c r="E26" s="39"/>
      <c r="F26" s="39"/>
      <c r="G26" s="36"/>
      <c r="H26" s="36"/>
      <c r="I26" s="36"/>
      <c r="J26" s="36"/>
      <c r="K26" s="36"/>
      <c r="L26" s="36"/>
      <c r="M26" s="36"/>
      <c r="N26" s="36"/>
      <c r="O26" s="36"/>
      <c r="P26" s="36"/>
      <c r="Q26" s="36"/>
      <c r="R26" s="36"/>
      <c r="S26" s="36"/>
      <c r="T26" s="36"/>
      <c r="U26" s="36"/>
      <c r="V26" s="37"/>
      <c r="W26" s="36"/>
      <c r="X26" s="37"/>
      <c r="Y26" s="36"/>
      <c r="Z26" s="37"/>
      <c r="AA26" s="36"/>
      <c r="AB26" s="37"/>
      <c r="AC26" s="36"/>
      <c r="AD26" s="37"/>
      <c r="AE26" s="36"/>
      <c r="AF26" s="37"/>
      <c r="AG26" s="36"/>
      <c r="AH26" s="37"/>
      <c r="AI26" s="36"/>
      <c r="AJ26" s="37"/>
      <c r="AK26" s="36"/>
      <c r="AL26" s="37"/>
      <c r="AM26" s="36"/>
      <c r="AN26" s="37"/>
      <c r="AO26" s="36"/>
      <c r="AP26" s="37"/>
      <c r="AQ26" s="36"/>
      <c r="AR26" s="37"/>
      <c r="AS26" s="36"/>
    </row>
    <row r="27" spans="2:45" ht="15" customHeight="1">
      <c r="B27" s="39" t="s">
        <v>206</v>
      </c>
      <c r="C27" s="47" t="s">
        <v>183</v>
      </c>
      <c r="W27" s="36"/>
      <c r="X27" s="37"/>
      <c r="Y27" s="36"/>
      <c r="Z27" s="37"/>
      <c r="AA27" s="36"/>
    </row>
    <row r="28" spans="2:45" ht="15" customHeight="1">
      <c r="B28" s="39" t="s">
        <v>207</v>
      </c>
      <c r="C28" s="47" t="s">
        <v>208</v>
      </c>
      <c r="W28" s="36"/>
      <c r="X28" s="37"/>
      <c r="Y28" s="36"/>
      <c r="Z28" s="37"/>
      <c r="AA28" s="36"/>
    </row>
    <row r="29" spans="2:45" ht="15" customHeight="1">
      <c r="B29" s="38"/>
      <c r="C29" s="38"/>
      <c r="Y29" s="36"/>
      <c r="Z29" s="37"/>
      <c r="AA29" s="36"/>
    </row>
    <row r="30" spans="2:45" ht="15" customHeight="1">
      <c r="B30" s="40" t="s">
        <v>209</v>
      </c>
      <c r="C30" s="21" t="s">
        <v>210</v>
      </c>
    </row>
    <row r="31" spans="2:45" ht="15" customHeight="1">
      <c r="B31" s="39" t="s">
        <v>211</v>
      </c>
      <c r="C31" s="21" t="s">
        <v>212</v>
      </c>
    </row>
    <row r="32" spans="2:45" ht="15" customHeight="1">
      <c r="B32" s="39" t="s">
        <v>213</v>
      </c>
      <c r="C32" s="21" t="s">
        <v>214</v>
      </c>
    </row>
    <row r="33" spans="2:6" ht="15" customHeight="1">
      <c r="C33" s="21"/>
    </row>
    <row r="34" spans="2:6" ht="15" customHeight="1">
      <c r="B34" s="48" t="s">
        <v>215</v>
      </c>
      <c r="C34" s="21"/>
    </row>
    <row r="35" spans="2:6" ht="15" customHeight="1">
      <c r="B35" t="s">
        <v>216</v>
      </c>
      <c r="C35" s="47" t="s">
        <v>217</v>
      </c>
    </row>
    <row r="36" spans="2:6" ht="15" customHeight="1">
      <c r="B36" s="39" t="s">
        <v>218</v>
      </c>
      <c r="C36" s="47" t="s">
        <v>219</v>
      </c>
    </row>
    <row r="37" spans="2:6" ht="15" customHeight="1">
      <c r="B37" s="39" t="s">
        <v>220</v>
      </c>
      <c r="C37" s="47" t="s">
        <v>221</v>
      </c>
    </row>
    <row r="38" spans="2:6" ht="15" customHeight="1">
      <c r="B38" s="48"/>
      <c r="C38" s="21"/>
    </row>
    <row r="39" spans="2:6" ht="15" customHeight="1">
      <c r="B39" t="s">
        <v>222</v>
      </c>
      <c r="C39" s="21" t="s">
        <v>223</v>
      </c>
    </row>
    <row r="40" spans="2:6" ht="15" customHeight="1">
      <c r="B40" s="39" t="s">
        <v>224</v>
      </c>
      <c r="C40" s="21" t="s">
        <v>225</v>
      </c>
    </row>
    <row r="41" spans="2:6" ht="15" customHeight="1">
      <c r="B41" s="39" t="s">
        <v>226</v>
      </c>
      <c r="C41" s="21" t="s">
        <v>227</v>
      </c>
      <c r="E41" s="39"/>
      <c r="F41" s="39"/>
    </row>
    <row r="42" spans="2:6" ht="15" customHeight="1">
      <c r="B42" s="39" t="s">
        <v>228</v>
      </c>
      <c r="C42" s="46" t="s">
        <v>229</v>
      </c>
    </row>
    <row r="43" spans="2:6" ht="15" customHeight="1">
      <c r="B43" s="39"/>
      <c r="C43" s="21"/>
    </row>
    <row r="44" spans="2:6" ht="15" customHeight="1">
      <c r="B44" s="39" t="s">
        <v>230</v>
      </c>
      <c r="C44" s="21" t="s">
        <v>231</v>
      </c>
    </row>
    <row r="45" spans="2:6" ht="15" customHeight="1">
      <c r="B45" s="40" t="s">
        <v>232</v>
      </c>
      <c r="C45" s="21" t="s">
        <v>233</v>
      </c>
    </row>
    <row r="46" spans="2:6" ht="15" customHeight="1">
      <c r="B46" s="40" t="s">
        <v>234</v>
      </c>
      <c r="C46" s="21" t="s">
        <v>235</v>
      </c>
    </row>
    <row r="47" spans="2:6" ht="15" customHeight="1">
      <c r="B47" s="40" t="s">
        <v>236</v>
      </c>
      <c r="C47" s="21" t="s">
        <v>237</v>
      </c>
    </row>
    <row r="48" spans="2:6" ht="15" customHeight="1">
      <c r="B48" s="40" t="s">
        <v>238</v>
      </c>
      <c r="C48" s="21" t="s">
        <v>239</v>
      </c>
    </row>
    <row r="49" spans="2:3" ht="15" customHeight="1">
      <c r="B49" s="40" t="s">
        <v>240</v>
      </c>
      <c r="C49" s="21" t="s">
        <v>241</v>
      </c>
    </row>
    <row r="50" spans="2:3" ht="15" customHeight="1">
      <c r="B50" s="40" t="s">
        <v>238</v>
      </c>
      <c r="C50" s="21" t="s">
        <v>242</v>
      </c>
    </row>
    <row r="51" spans="2:3" ht="15" customHeight="1">
      <c r="B51" s="40"/>
      <c r="C51" s="21"/>
    </row>
    <row r="52" spans="2:3" ht="15" customHeight="1">
      <c r="B52" t="s">
        <v>243</v>
      </c>
      <c r="C52" s="21" t="s">
        <v>244</v>
      </c>
    </row>
    <row r="53" spans="2:3" ht="15" customHeight="1">
      <c r="B53" t="s">
        <v>245</v>
      </c>
      <c r="C53" s="21" t="s">
        <v>246</v>
      </c>
    </row>
  </sheetData>
  <hyperlinks>
    <hyperlink ref="C53" r:id="rId1" display="https://eur01.safelinks.protection.outlook.com/?url=https%3A%2F%2Fiea.blob.core.windows.net%2Fassets%2Fdeebef5d-0c34-4539-9d0c-10b13d840027%2FNetZeroby2050-ARoadmapfortheGlobalEnergySector_CORR.pdf&amp;data=05%7C01%7Cvon.chua%40e4tech.com%7C6c43196d55c247d8ecda08da220ab27e%7Cf2fe6bd39c4a485bae69e18820a88130%7C0%7C0%7C637859726588645422%7CUnknown%7CTWFpbGZsb3d8eyJWIjoiMC4wLjAwMDAiLCJQIjoiV2luMzIiLCJBTiI6Ik1haWwiLCJXVCI6Mn0%3D%7C3000%7C%7C%7C&amp;sdata=rpG8wo6ixFZnPOqx8GTUyk7%2BxgrmPnJFOmN9oPewMQs%3D&amp;reserved=0" xr:uid="{D8D04831-AF8A-4B4D-8142-576AF9E0C44B}"/>
    <hyperlink ref="C46" r:id="rId2" xr:uid="{C75532D0-10AE-4025-AD57-7E9EBD9C147A}"/>
    <hyperlink ref="C35" r:id="rId3" xr:uid="{D7F980FD-AC01-43A8-838F-C4A012BF5D03}"/>
    <hyperlink ref="C52" r:id="rId4" xr:uid="{8E29F50E-F2AA-42B7-8B52-7EEE2B777AC4}"/>
    <hyperlink ref="C32" r:id="rId5" xr:uid="{1CA2069F-F58C-4C71-B45A-D12157E398DB}"/>
    <hyperlink ref="C37" r:id="rId6" xr:uid="{8C0FE3CD-BECC-44DF-AF0E-5D64BCDB3371}"/>
    <hyperlink ref="C30" r:id="rId7" xr:uid="{6F5784E7-FB45-437B-956B-E35A3285140B}"/>
    <hyperlink ref="C27" r:id="rId8" xr:uid="{F720EE4B-F202-44BF-9B69-A75C267F14FE}"/>
    <hyperlink ref="C45" r:id="rId9" xr:uid="{D072C048-A46E-432C-B10C-AB68FA6F84E6}"/>
    <hyperlink ref="C49" r:id="rId10" xr:uid="{41E431AF-0880-44A8-A212-72E2E072413F}"/>
    <hyperlink ref="C31" r:id="rId11" xr:uid="{7A5A54DD-C69A-4940-BBDA-80024AAD20A6}"/>
  </hyperlinks>
  <pageMargins left="0.7" right="0.7" top="0.75" bottom="0.75" header="0.3" footer="0.3"/>
  <pageSetup orientation="portrait" r:id="rId12"/>
  <extLst>
    <ext xmlns:x14="http://schemas.microsoft.com/office/spreadsheetml/2009/9/main" uri="{78C0D931-6437-407d-A8EE-F0AAD7539E65}">
      <x14:conditionalFormattings>
        <x14:conditionalFormatting xmlns:xm="http://schemas.microsoft.com/office/excel/2006/main">
          <x14:cfRule type="expression" priority="2" id="{ACAB0B83-2C76-46E2-81C8-F5909EEF4D17}">
            <xm:f>AND(C$3=Guidance!$C$11,$B4=Guidance!$C$8)</xm:f>
            <x14:dxf>
              <fill>
                <patternFill>
                  <bgColor rgb="FFFFC000"/>
                </patternFill>
              </fill>
            </x14:dxf>
          </x14:cfRule>
          <xm:sqref>C4:N5</xm:sqref>
        </x14:conditionalFormatting>
        <x14:conditionalFormatting xmlns:xm="http://schemas.microsoft.com/office/excel/2006/main">
          <x14:cfRule type="expression" priority="1" id="{BE600904-8636-4234-BAEB-A99994F4939D}">
            <xm:f>AND(C$15=Guidance!$C$11,$B16=Guidance!$C$8)</xm:f>
            <x14:dxf>
              <fill>
                <patternFill>
                  <bgColor rgb="FFFFC000"/>
                </patternFill>
              </fill>
            </x14:dxf>
          </x14:cfRule>
          <xm:sqref>C16:N17</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tabColor theme="7" tint="0.79998168889431442"/>
  </sheetPr>
  <dimension ref="B2:R22"/>
  <sheetViews>
    <sheetView showGridLines="0" zoomScale="85" zoomScaleNormal="85" workbookViewId="0"/>
  </sheetViews>
  <sheetFormatPr defaultRowHeight="15"/>
  <cols>
    <col min="1" max="1" width="6.7109375" customWidth="1"/>
    <col min="2" max="2" width="26" customWidth="1"/>
    <col min="3" max="3" width="14" customWidth="1"/>
    <col min="4" max="4" width="15.28515625" customWidth="1"/>
    <col min="5" max="5" width="15.7109375" customWidth="1"/>
    <col min="6" max="6" width="19.28515625" customWidth="1"/>
    <col min="7" max="7" width="20.28515625" customWidth="1"/>
    <col min="8" max="8" width="18.7109375" customWidth="1"/>
    <col min="9" max="9" width="19.85546875" customWidth="1"/>
    <col min="10" max="10" width="19.140625" customWidth="1"/>
    <col min="11" max="11" width="18.5703125" customWidth="1"/>
    <col min="12" max="12" width="15" customWidth="1"/>
    <col min="13" max="13" width="15.140625" customWidth="1"/>
    <col min="14" max="14" width="15" customWidth="1"/>
    <col min="15" max="15" width="19.42578125" customWidth="1"/>
    <col min="16" max="16" width="4.5703125" customWidth="1"/>
    <col min="17" max="17" width="18.28515625" customWidth="1"/>
    <col min="18" max="18" width="25.85546875" customWidth="1"/>
    <col min="19" max="24" width="10.7109375" customWidth="1"/>
  </cols>
  <sheetData>
    <row r="2" spans="2:18" ht="93">
      <c r="B2" s="35" t="s">
        <v>247</v>
      </c>
      <c r="C2" s="35" t="s">
        <v>248</v>
      </c>
      <c r="D2" s="35" t="s">
        <v>249</v>
      </c>
      <c r="E2" s="35" t="s">
        <v>250</v>
      </c>
      <c r="F2" s="35" t="s">
        <v>251</v>
      </c>
      <c r="G2" s="35" t="s">
        <v>252</v>
      </c>
      <c r="H2" s="35" t="s">
        <v>253</v>
      </c>
      <c r="I2" s="35" t="s">
        <v>254</v>
      </c>
      <c r="J2" s="35" t="s">
        <v>255</v>
      </c>
      <c r="K2" s="35" t="s">
        <v>256</v>
      </c>
      <c r="L2" s="35" t="s">
        <v>257</v>
      </c>
      <c r="M2" s="35" t="s">
        <v>258</v>
      </c>
      <c r="N2" s="35" t="s">
        <v>259</v>
      </c>
      <c r="O2" s="35" t="s">
        <v>260</v>
      </c>
      <c r="P2" s="159"/>
      <c r="Q2" s="20" t="s">
        <v>261</v>
      </c>
      <c r="R2" s="146"/>
    </row>
    <row r="3" spans="2:18">
      <c r="B3" s="34" t="s">
        <v>32</v>
      </c>
      <c r="C3" s="153" t="str">
        <f>IF(Guidance!$C$17="No", "No", "Enter")</f>
        <v>Enter</v>
      </c>
      <c r="D3" s="55" t="str">
        <f>IF(C3="No", 100%, 'CO2 capture'!P19)</f>
        <v/>
      </c>
      <c r="E3" s="154"/>
      <c r="F3" s="51" t="e">
        <f>F4/D4</f>
        <v>#VALUE!</v>
      </c>
      <c r="G3" s="20"/>
      <c r="H3" s="54">
        <f>IF(C3="No", 0, 'CO2 capture'!W36)</f>
        <v>0</v>
      </c>
      <c r="I3" s="20"/>
      <c r="J3" s="54" t="e">
        <f>H3*F3</f>
        <v>#VALUE!</v>
      </c>
      <c r="K3" s="20"/>
      <c r="L3" s="55">
        <f>IF(OR(C3="No",'CO2 capture'!S19=""), 100%,'CO2 capture'!S19)</f>
        <v>1</v>
      </c>
      <c r="M3" s="55">
        <f>M4*L3</f>
        <v>1</v>
      </c>
      <c r="N3" s="52" t="e">
        <f t="shared" ref="N3:N4" si="0">IF(B3="No", "", J3*M3)</f>
        <v>#VALUE!</v>
      </c>
      <c r="O3" s="20"/>
      <c r="P3" s="20"/>
      <c r="Q3" s="147" t="str" cm="1">
        <f t="array" aca="1" ref="Q3" ca="1">IF(AND(C3="Yes",IF(SUMPRODUCT(--(LEN(INDIRECT("'"&amp;B3&amp;"'!$Z$5:$Z$54"))&gt;0)),TRUE)),"Check Column Z within this module to make sure information has been provided for all relevant inputs and outputs",IF(C3="Enter", "Complete column C on left", ""))</f>
        <v>Complete column C on left</v>
      </c>
    </row>
    <row r="4" spans="2:18">
      <c r="B4" s="34" t="s">
        <v>34</v>
      </c>
      <c r="C4" s="153" t="str">
        <f>IF(Guidance!$C$17="No", "No", "Enter")</f>
        <v>Enter</v>
      </c>
      <c r="D4" s="55" t="str">
        <f>IF(C4="No", 100%, 'CO2 processing'!P19)</f>
        <v/>
      </c>
      <c r="E4" s="154"/>
      <c r="F4" s="51" t="e">
        <f>F5/D5</f>
        <v>#VALUE!</v>
      </c>
      <c r="G4" s="20"/>
      <c r="H4" s="54">
        <f>IF(C4="No", 0, 'CO2 processing'!W36)</f>
        <v>0</v>
      </c>
      <c r="I4" s="20"/>
      <c r="J4" s="54" t="e">
        <f>H4*F4</f>
        <v>#VALUE!</v>
      </c>
      <c r="K4" s="20"/>
      <c r="L4" s="55">
        <f>IF(OR(C4="No",'CO2 processing'!S19=""), 100%,'CO2 processing'!S19)</f>
        <v>1</v>
      </c>
      <c r="M4" s="55">
        <f>M5*L4</f>
        <v>1</v>
      </c>
      <c r="N4" s="52" t="e">
        <f t="shared" si="0"/>
        <v>#VALUE!</v>
      </c>
      <c r="O4" s="20"/>
      <c r="P4" s="20"/>
      <c r="Q4" s="147" t="str" cm="1">
        <f t="array" aca="1" ref="Q4" ca="1">IF(AND(C4="Yes",IF(SUMPRODUCT(--(LEN(INDIRECT("'"&amp;B4&amp;"'!$Z$5:$Z$54"))&gt;0)),TRUE)),"Check Column Z within this module to make sure information has been provided for all relevant inputs and outputs",IF(C4="Enter", "Complete column C on left", ""))</f>
        <v>Complete column C on left</v>
      </c>
    </row>
    <row r="5" spans="2:18">
      <c r="B5" s="34" t="s">
        <v>35</v>
      </c>
      <c r="C5" s="153" t="str">
        <f>IF(Guidance!$C$17="No", "No", "Enter")</f>
        <v>Enter</v>
      </c>
      <c r="D5" s="55" t="str">
        <f>IF(C5="No", 100%, 'CO2 transport'!P19)</f>
        <v/>
      </c>
      <c r="E5" s="154"/>
      <c r="F5" s="51">
        <v>1</v>
      </c>
      <c r="G5" s="20"/>
      <c r="H5" s="54">
        <f>IF(C5="No", 0, 'CO2 transport'!W36)</f>
        <v>0</v>
      </c>
      <c r="I5" s="20"/>
      <c r="J5" s="54">
        <f>H5*F5</f>
        <v>0</v>
      </c>
      <c r="K5" s="20"/>
      <c r="L5" s="55">
        <f>IF(OR(C5="No",'CO2 transport'!S19=""), 100%,'CO2 transport'!S19)</f>
        <v>1</v>
      </c>
      <c r="M5" s="55">
        <f>L5</f>
        <v>1</v>
      </c>
      <c r="N5" s="52">
        <f>IF(B5="No", "", J5*M5)</f>
        <v>0</v>
      </c>
      <c r="O5" s="20"/>
      <c r="P5" s="20"/>
      <c r="Q5" s="147" t="str" cm="1">
        <f t="array" aca="1" ref="Q5" ca="1">IF(AND(C5="Yes",IF(SUMPRODUCT(--(LEN(INDIRECT("'"&amp;B5&amp;"'!$Z$5:$Z$54"))&gt;0)),TRUE)),"Check Column Z within this module to make sure information has been provided for all relevant inputs and outputs",IF(C5="Enter", "Complete column C on left", ""))</f>
        <v>Complete column C on left</v>
      </c>
      <c r="R5" s="146"/>
    </row>
    <row r="6" spans="2:18">
      <c r="B6" s="34" t="s">
        <v>36</v>
      </c>
      <c r="C6" s="153" t="str">
        <f>IF(Guidance!$C$17="No", "No", "Enter")</f>
        <v>Enter</v>
      </c>
      <c r="D6" s="154"/>
      <c r="E6" s="55" t="str">
        <f>IF(C6="No", 100%, 'H2 electrolysis'!P19)</f>
        <v/>
      </c>
      <c r="F6" s="20"/>
      <c r="G6" s="51" t="e">
        <f t="shared" ref="G6:G14" si="1">G7/E7</f>
        <v>#VALUE!</v>
      </c>
      <c r="H6" s="20"/>
      <c r="I6" s="54">
        <f>IF(C6="No", 0, 'H2 electrolysis'!W36)</f>
        <v>0</v>
      </c>
      <c r="J6" s="20"/>
      <c r="K6" s="54" t="e">
        <f t="shared" ref="K6:K15" si="2">I6*G6</f>
        <v>#VALUE!</v>
      </c>
      <c r="L6" s="55" t="str">
        <f>IF(C6="No", 100%,'H2 electrolysis'!S19)</f>
        <v/>
      </c>
      <c r="M6" s="55" t="e">
        <f>M7*L6</f>
        <v>#VALUE!</v>
      </c>
      <c r="O6" s="52" t="e">
        <f t="shared" ref="O6:O11" si="3">IF(C6="No", "", K6*M6)</f>
        <v>#VALUE!</v>
      </c>
      <c r="P6" s="160"/>
      <c r="Q6" s="147" t="str" cm="1">
        <f t="array" aca="1" ref="Q6" ca="1">IF(AND(C6="Yes",IF(SUMPRODUCT(--(LEN(INDIRECT("'"&amp;B6&amp;"'!$Z$5:$Z$54"))&gt;0)),TRUE)),"Check Column Z within this module to make sure information has been provided for all relevant inputs and outputs",IF(C6="Enter", "Complete column C on left", ""))</f>
        <v>Complete column C on left</v>
      </c>
    </row>
    <row r="7" spans="2:18">
      <c r="B7" s="34" t="s">
        <v>37</v>
      </c>
      <c r="C7" s="153" t="str">
        <f>IF(Guidance!$C$17="No", "No", "Enter")</f>
        <v>Enter</v>
      </c>
      <c r="D7" s="154"/>
      <c r="E7" s="55" t="str">
        <f>IF(C7="No", 100%, 'H2 processing'!P19)</f>
        <v/>
      </c>
      <c r="F7" s="20"/>
      <c r="G7" s="51" t="e">
        <f t="shared" si="1"/>
        <v>#VALUE!</v>
      </c>
      <c r="H7" s="20"/>
      <c r="I7" s="54">
        <f>IF(C7="No", 0, 'H2 processing'!W36)</f>
        <v>0</v>
      </c>
      <c r="J7" s="20"/>
      <c r="K7" s="54" t="e">
        <f t="shared" si="2"/>
        <v>#VALUE!</v>
      </c>
      <c r="L7" s="55" t="str">
        <f>IF(C7="No", 100%,'H2 processing'!S19)</f>
        <v/>
      </c>
      <c r="M7" s="55" t="e">
        <f t="shared" ref="M7:M8" si="4">M8*L7</f>
        <v>#VALUE!</v>
      </c>
      <c r="O7" s="52" t="e">
        <f t="shared" si="3"/>
        <v>#VALUE!</v>
      </c>
      <c r="P7" s="160"/>
      <c r="Q7" s="147" t="str" cm="1">
        <f t="array" aca="1" ref="Q7" ca="1">IF(AND(C7="Yes",IF(SUMPRODUCT(--(LEN(INDIRECT("'"&amp;B7&amp;"'!$Z$5:$Z$54"))&gt;0)),TRUE)),"Check Column Z within this module to make sure information has been provided for all relevant inputs and outputs",IF(C7="Enter", "Complete column C on left", ""))</f>
        <v>Complete column C on left</v>
      </c>
    </row>
    <row r="8" spans="2:18">
      <c r="B8" s="34" t="s">
        <v>38</v>
      </c>
      <c r="C8" s="153" t="str">
        <f>IF(Guidance!$C$17="No", "No", "Enter")</f>
        <v>Enter</v>
      </c>
      <c r="D8" s="154"/>
      <c r="E8" s="55" t="str">
        <f>IF(C8="No", 100%, 'H2 transport'!P19)</f>
        <v/>
      </c>
      <c r="F8" s="20"/>
      <c r="G8" s="51" t="e">
        <f t="shared" si="1"/>
        <v>#VALUE!</v>
      </c>
      <c r="H8" s="20"/>
      <c r="I8" s="54">
        <f>IF(C8="No", 0, 'H2 transport'!W36)</f>
        <v>0</v>
      </c>
      <c r="J8" s="20"/>
      <c r="K8" s="54" t="e">
        <f t="shared" si="2"/>
        <v>#VALUE!</v>
      </c>
      <c r="L8" s="55" t="str">
        <f>IF(C8="No", 100%,'H2 transport'!S19)</f>
        <v/>
      </c>
      <c r="M8" s="55" t="e">
        <f t="shared" si="4"/>
        <v>#VALUE!</v>
      </c>
      <c r="O8" s="52" t="e">
        <f t="shared" si="3"/>
        <v>#VALUE!</v>
      </c>
      <c r="P8" s="160"/>
      <c r="Q8" s="147" t="str" cm="1">
        <f t="array" aca="1" ref="Q8" ca="1">IF(AND(C8="Yes",IF(SUMPRODUCT(--(LEN(INDIRECT("'"&amp;B8&amp;"'!$Z$5:$Z$54"))&gt;0)),TRUE)),"Check Column Z within this module to make sure information has been provided for all relevant inputs and outputs",IF(C8="Enter", "Complete column C on left", ""))</f>
        <v>Complete column C on left</v>
      </c>
    </row>
    <row r="9" spans="2:18">
      <c r="B9" s="34" t="s">
        <v>39</v>
      </c>
      <c r="C9" s="153" t="str">
        <f>IF(Guidance!$C$17="No", "No", "Enter")</f>
        <v>Enter</v>
      </c>
      <c r="D9" s="154"/>
      <c r="E9" s="55" t="str">
        <f>IF(C9="No", 100%, 'Conversion to intermediate'!P19)</f>
        <v/>
      </c>
      <c r="F9" s="20"/>
      <c r="G9" s="51" t="e">
        <f t="shared" si="1"/>
        <v>#VALUE!</v>
      </c>
      <c r="H9" s="20"/>
      <c r="I9" s="54">
        <f>IF(C9="No", 0, 'Conversion to intermediate'!W47)</f>
        <v>0</v>
      </c>
      <c r="J9" s="20"/>
      <c r="K9" s="54" t="e">
        <f t="shared" si="2"/>
        <v>#VALUE!</v>
      </c>
      <c r="L9" s="55" t="str">
        <f>IF(C9="No", 100%,'Conversion to intermediate'!S19)</f>
        <v/>
      </c>
      <c r="M9" s="55" t="e">
        <f>M10*L9</f>
        <v>#VALUE!</v>
      </c>
      <c r="O9" s="52" t="e">
        <f t="shared" si="3"/>
        <v>#VALUE!</v>
      </c>
      <c r="P9" s="160"/>
      <c r="Q9" s="147" t="str" cm="1">
        <f t="array" aca="1" ref="Q9" ca="1">IF(AND(C9="Yes",IF(SUMPRODUCT(--(LEN(INDIRECT("'"&amp;B9&amp;"'!$Z$5:$Z$54"))&gt;0)),TRUE)),"Check Column Z within this module to make sure information has been provided for all relevant inputs and outputs",IF(C9="Enter", "Complete column C on left", ""))</f>
        <v>Complete column C on left</v>
      </c>
    </row>
    <row r="10" spans="2:18">
      <c r="B10" s="34" t="s">
        <v>40</v>
      </c>
      <c r="C10" s="153" t="str">
        <f>IF(Guidance!$C$17="No", "No", "Enter")</f>
        <v>Enter</v>
      </c>
      <c r="D10" s="154"/>
      <c r="E10" s="55" t="str">
        <f>IF(C10="No", 100%, 'Intermediate transport'!P19)</f>
        <v/>
      </c>
      <c r="F10" s="20"/>
      <c r="G10" s="51" t="e">
        <f t="shared" si="1"/>
        <v>#VALUE!</v>
      </c>
      <c r="H10" s="20"/>
      <c r="I10" s="54">
        <f>IF(C10="No", 0, 'Intermediate transport'!W36)</f>
        <v>0</v>
      </c>
      <c r="J10" s="20"/>
      <c r="K10" s="54" t="e">
        <f t="shared" si="2"/>
        <v>#VALUE!</v>
      </c>
      <c r="L10" s="55" t="str">
        <f>IF(C10="No", 100%,'Intermediate transport'!S19)</f>
        <v/>
      </c>
      <c r="M10" s="55" t="e">
        <f t="shared" ref="M10:M13" si="5">M11*L10</f>
        <v>#VALUE!</v>
      </c>
      <c r="O10" s="52" t="e">
        <f t="shared" si="3"/>
        <v>#VALUE!</v>
      </c>
      <c r="P10" s="160"/>
      <c r="Q10" s="147" t="str" cm="1">
        <f t="array" aca="1" ref="Q10" ca="1">IF(AND(C10="Yes",IF(SUMPRODUCT(--(LEN(INDIRECT("'"&amp;B10&amp;"'!$Z$5:$Z$54"))&gt;0)),TRUE)),"Check Column Z within this module to make sure information has been provided for all relevant inputs and outputs",IF(C10="Enter", "Complete column C on left", ""))</f>
        <v>Complete column C on left</v>
      </c>
    </row>
    <row r="11" spans="2:18">
      <c r="B11" s="34" t="s">
        <v>41</v>
      </c>
      <c r="C11" s="34" t="s">
        <v>188</v>
      </c>
      <c r="D11" s="154"/>
      <c r="E11" s="55" t="str">
        <f>IF(C11="No", 100%, 'Conversion to jet'!P19)</f>
        <v/>
      </c>
      <c r="F11" s="20"/>
      <c r="G11" s="51" t="e">
        <f t="shared" si="1"/>
        <v>#VALUE!</v>
      </c>
      <c r="H11" s="20"/>
      <c r="I11" s="54">
        <f>IF(C11="No", 0, 'Conversion to jet'!W47)</f>
        <v>0</v>
      </c>
      <c r="J11" s="20"/>
      <c r="K11" s="54" t="e">
        <f t="shared" si="2"/>
        <v>#VALUE!</v>
      </c>
      <c r="L11" s="55" t="str">
        <f>IF(C11="No", 100%,'Conversion to jet'!S19)</f>
        <v/>
      </c>
      <c r="M11" s="55" t="e">
        <f t="shared" si="5"/>
        <v>#VALUE!</v>
      </c>
      <c r="O11" s="52" t="e">
        <f t="shared" si="3"/>
        <v>#VALUE!</v>
      </c>
      <c r="P11" s="160"/>
      <c r="Q11" s="147" t="str" cm="1">
        <f t="array" aca="1" ref="Q11" ca="1">IF(AND(C11="Yes",IF(SUMPRODUCT(--(LEN(INDIRECT("'"&amp;B11&amp;"'!$Z$5:$Z$54"))&gt;0)),TRUE)),"Check Column Z within this module to make sure information has been provided for all relevant inputs and outputs",IF(C11="Enter", "Complete column C on left", ""))</f>
        <v>Check Column Z within this module to make sure information has been provided for all relevant inputs and outputs</v>
      </c>
    </row>
    <row r="12" spans="2:18">
      <c r="B12" s="34" t="s">
        <v>42</v>
      </c>
      <c r="C12" s="153" t="str">
        <f>IF(Guidance!$C$19="No", "No", "Enter")</f>
        <v>Enter</v>
      </c>
      <c r="D12" s="154"/>
      <c r="E12" s="55" t="str">
        <f>IF(C12="No", 100%, 'Jet distribution 1'!P19)</f>
        <v/>
      </c>
      <c r="F12" s="20"/>
      <c r="G12" s="51" t="e">
        <f t="shared" si="1"/>
        <v>#VALUE!</v>
      </c>
      <c r="H12" s="20"/>
      <c r="I12" s="54">
        <f>IF(C12="No", 0, 'Jet distribution 1'!W36)</f>
        <v>0</v>
      </c>
      <c r="J12" s="20"/>
      <c r="K12" s="54" t="e">
        <f t="shared" si="2"/>
        <v>#VALUE!</v>
      </c>
      <c r="L12" s="55" t="str">
        <f>IF(C12="No", 100%,'Jet distribution 1'!S19)</f>
        <v/>
      </c>
      <c r="M12" s="55" t="e">
        <f t="shared" si="5"/>
        <v>#VALUE!</v>
      </c>
      <c r="O12" s="52" t="e">
        <f>IF(C12="No", "", IF(Guidance!$C$19="No",0,K12*M12))</f>
        <v>#VALUE!</v>
      </c>
      <c r="P12" s="160"/>
      <c r="Q12" s="147" t="str" cm="1">
        <f t="array" aca="1" ref="Q12" ca="1">IF(AND(C12="Yes",IF(SUMPRODUCT(--(LEN(INDIRECT("'"&amp;B12&amp;"'!$Z$5:$Z$54"))&gt;0)),TRUE)),"Check Column Z within this module to make sure information has been provided for all relevant inputs and outputs",IF(C12="Enter", "Complete column C on left", ""))</f>
        <v>Complete column C on left</v>
      </c>
    </row>
    <row r="13" spans="2:18">
      <c r="B13" s="34" t="s">
        <v>43</v>
      </c>
      <c r="C13" s="153" t="str">
        <f>IF(Guidance!$C$19="No", "No", "Enter")</f>
        <v>Enter</v>
      </c>
      <c r="D13" s="154"/>
      <c r="E13" s="55" t="str">
        <f>IF(C13="No", 100%, 'Jet storage'!P19)</f>
        <v/>
      </c>
      <c r="F13" s="20"/>
      <c r="G13" s="51" t="e">
        <f t="shared" si="1"/>
        <v>#VALUE!</v>
      </c>
      <c r="H13" s="20"/>
      <c r="I13" s="54">
        <f>IF(C13="No", 0, 'Jet storage'!W36)</f>
        <v>0</v>
      </c>
      <c r="J13" s="20"/>
      <c r="K13" s="54" t="e">
        <f t="shared" si="2"/>
        <v>#VALUE!</v>
      </c>
      <c r="L13" s="55" t="str">
        <f>IF(C13="No", 100%,'Jet storage'!S19)</f>
        <v/>
      </c>
      <c r="M13" s="55" t="e">
        <f t="shared" si="5"/>
        <v>#VALUE!</v>
      </c>
      <c r="O13" s="52" t="e">
        <f>IF(C13="No", "", IF(Guidance!$C$19="No",0,K13*M13))</f>
        <v>#VALUE!</v>
      </c>
      <c r="P13" s="160"/>
      <c r="Q13" s="147" t="str" cm="1">
        <f t="array" aca="1" ref="Q13" ca="1">IF(AND(C13="Yes",IF(SUMPRODUCT(--(LEN(INDIRECT("'"&amp;B13&amp;"'!$Z$5:$Z$54"))&gt;0)),TRUE)),"Check Column Z within this module to make sure information has been provided for all relevant inputs and outputs",IF(C13="Enter", "Complete column C on left", ""))</f>
        <v>Complete column C on left</v>
      </c>
    </row>
    <row r="14" spans="2:18">
      <c r="B14" s="34" t="s">
        <v>44</v>
      </c>
      <c r="C14" s="153" t="str">
        <f>IF(Guidance!$C$19="No", "No", "Enter")</f>
        <v>Enter</v>
      </c>
      <c r="D14" s="154"/>
      <c r="E14" s="55" t="str">
        <f>IF(C14="No", 100%, 'Jet distribution 2'!P19)</f>
        <v/>
      </c>
      <c r="F14" s="20"/>
      <c r="G14" s="51" t="e">
        <f t="shared" si="1"/>
        <v>#VALUE!</v>
      </c>
      <c r="H14" s="20"/>
      <c r="I14" s="54">
        <f>IF(C14="No", 0, 'Jet distribution 2'!W36)</f>
        <v>0</v>
      </c>
      <c r="J14" s="20"/>
      <c r="K14" s="54" t="e">
        <f t="shared" si="2"/>
        <v>#VALUE!</v>
      </c>
      <c r="L14" s="55" t="str">
        <f>IF(C14="No", 100%,'Jet distribution 2'!S19)</f>
        <v/>
      </c>
      <c r="M14" s="55" t="e">
        <f>M15*L14</f>
        <v>#VALUE!</v>
      </c>
      <c r="O14" s="52" t="e">
        <f>IF(C14="No", "", IF(Guidance!$C$19="No",0,K14*M14))</f>
        <v>#VALUE!</v>
      </c>
      <c r="P14" s="160"/>
      <c r="Q14" s="147" t="str" cm="1">
        <f t="array" aca="1" ref="Q14" ca="1">IF(AND(C14="Yes",IF(SUMPRODUCT(--(LEN(INDIRECT("'"&amp;B14&amp;"'!$Z$5:$Z$54"))&gt;0)),TRUE)),"Check Column Z within this module to make sure information has been provided for all relevant inputs and outputs",IF(C14="Enter", "Complete column C on left", ""))</f>
        <v>Complete column C on left</v>
      </c>
    </row>
    <row r="15" spans="2:18" ht="15.75" thickBot="1">
      <c r="B15" s="44" t="s">
        <v>45</v>
      </c>
      <c r="C15" s="163" t="str">
        <f>IF(Guidance!$C$19="No", "No", "Yes")</f>
        <v>Yes</v>
      </c>
      <c r="D15" s="154"/>
      <c r="E15" s="55" t="str">
        <f>IF(C15="No", 100%, 'Aircraft refuelling'!P19)</f>
        <v/>
      </c>
      <c r="F15" s="20"/>
      <c r="G15" s="51">
        <v>1</v>
      </c>
      <c r="H15" s="20"/>
      <c r="I15" s="54">
        <f>IF(C15="No", 0, 'Aircraft refuelling'!W36)</f>
        <v>0</v>
      </c>
      <c r="J15" s="20"/>
      <c r="K15" s="54">
        <f t="shared" si="2"/>
        <v>0</v>
      </c>
      <c r="L15" s="55" t="str">
        <f>IF(C15="No", 100%,'Aircraft refuelling'!S19)</f>
        <v/>
      </c>
      <c r="M15" s="55" t="str">
        <f>L15</f>
        <v/>
      </c>
      <c r="O15" s="52" t="e">
        <f>IF(Guidance!$C$19="No",1.2,K15*M15)</f>
        <v>#VALUE!</v>
      </c>
      <c r="P15" s="160"/>
      <c r="Q15" s="147" t="str" cm="1">
        <f t="array" aca="1" ref="Q15" ca="1">IF(AND(C15="Yes",IF(SUMPRODUCT(--(LEN(INDIRECT("'"&amp;B15&amp;"'!$Z$5:$Z$54"))&gt;0)),TRUE)),"Check Column Z within this module to make sure information has been provided for all relevant inputs and outputs",IF(C15="Enter", "Complete column C on left", ""))</f>
        <v>Check Column Z within this module to make sure information has been provided for all relevant inputs and outputs</v>
      </c>
    </row>
    <row r="16" spans="2:18" ht="15.75" thickBot="1">
      <c r="B16" s="53" t="s">
        <v>262</v>
      </c>
      <c r="D16" s="154"/>
      <c r="E16" s="24">
        <f>PRODUCT(E3:E15)</f>
        <v>0</v>
      </c>
      <c r="F16" s="20"/>
      <c r="G16" s="20"/>
      <c r="H16" s="20"/>
      <c r="I16" s="20"/>
      <c r="J16" s="20"/>
      <c r="K16" s="20"/>
      <c r="O16" s="59" t="str">
        <f>IFERROR(SUM(O6:O15),"Missing information")</f>
        <v>Missing information</v>
      </c>
      <c r="P16" s="161"/>
      <c r="Q16" s="186" t="s">
        <v>263</v>
      </c>
      <c r="R16" s="186"/>
    </row>
    <row r="17" spans="2:16">
      <c r="B17" s="53" t="s">
        <v>264</v>
      </c>
      <c r="C17" s="129"/>
      <c r="O17" s="58">
        <f>IF(PlantType="Demonstration", 53.4,31)</f>
        <v>31</v>
      </c>
      <c r="P17" s="162"/>
    </row>
    <row r="19" spans="2:16">
      <c r="B19" t="s">
        <v>265</v>
      </c>
    </row>
    <row r="22" spans="2:16">
      <c r="B22" s="146"/>
      <c r="M22" s="146"/>
      <c r="N22" s="146"/>
    </row>
  </sheetData>
  <mergeCells count="1">
    <mergeCell ref="Q16:R16"/>
  </mergeCells>
  <conditionalFormatting sqref="O16">
    <cfRule type="expression" dxfId="26" priority="1">
      <formula>$O$16&gt;$O$17</formula>
    </cfRule>
  </conditionalFormatting>
  <conditionalFormatting sqref="Q16">
    <cfRule type="expression" dxfId="25" priority="2">
      <formula>$O$16&lt;&gt;"Missing information"</formula>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E32EE5A-8CD6-43A1-A79D-0F505E99C10E}">
          <x14:formula1>
            <xm:f>IF(Guidance!$C$17="No",Units!$C$86,l_ModuleUse)</xm:f>
          </x14:formula1>
          <xm:sqref>C3:C10</xm:sqref>
        </x14:dataValidation>
        <x14:dataValidation type="list" allowBlank="1" showInputMessage="1" showErrorMessage="1" xr:uid="{0299CF7E-59B1-43C0-91F3-9CB5724CD714}">
          <x14:formula1>
            <xm:f>IF(Guidance!$C$19="No",Units!$C$86,l_ModuleUse)</xm:f>
          </x14:formula1>
          <xm:sqref>C12:C14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9" tint="0.79998168889431442"/>
  </sheetPr>
  <dimension ref="B2:S33"/>
  <sheetViews>
    <sheetView showGridLines="0" zoomScale="85" zoomScaleNormal="85" workbookViewId="0"/>
  </sheetViews>
  <sheetFormatPr defaultColWidth="9.28515625" defaultRowHeight="15"/>
  <cols>
    <col min="1" max="1" width="6.7109375" style="1" customWidth="1"/>
    <col min="2" max="16384" width="9.28515625" style="1"/>
  </cols>
  <sheetData>
    <row r="2" spans="2:19">
      <c r="B2" s="118" t="s">
        <v>266</v>
      </c>
    </row>
    <row r="4" spans="2:19">
      <c r="B4" s="56"/>
      <c r="C4" s="56"/>
      <c r="D4" s="56"/>
      <c r="E4" s="56"/>
      <c r="F4" s="56"/>
      <c r="G4" s="56"/>
      <c r="H4" s="56"/>
      <c r="I4" s="56"/>
      <c r="J4" s="56"/>
      <c r="K4" s="56"/>
      <c r="L4" s="56"/>
      <c r="M4" s="56"/>
      <c r="N4" s="56"/>
      <c r="O4" s="56"/>
      <c r="P4" s="56"/>
      <c r="Q4" s="56"/>
      <c r="R4" s="56"/>
      <c r="S4" s="56"/>
    </row>
    <row r="5" spans="2:19">
      <c r="B5" s="56"/>
      <c r="C5" s="56"/>
      <c r="D5" s="56"/>
      <c r="E5" s="56"/>
      <c r="F5" s="56"/>
      <c r="G5" s="56"/>
      <c r="H5" s="56"/>
      <c r="I5" s="56"/>
      <c r="J5" s="56"/>
      <c r="K5" s="56"/>
      <c r="L5" s="56"/>
      <c r="M5" s="56"/>
      <c r="N5" s="56"/>
      <c r="O5" s="56"/>
      <c r="P5" s="56"/>
      <c r="Q5" s="56"/>
      <c r="R5" s="56"/>
      <c r="S5" s="56"/>
    </row>
    <row r="6" spans="2:19">
      <c r="B6" s="56"/>
      <c r="C6" s="56"/>
      <c r="D6" s="56"/>
      <c r="E6" s="56"/>
      <c r="F6" s="56"/>
      <c r="G6" s="56"/>
      <c r="H6" s="56"/>
      <c r="I6" s="56"/>
      <c r="J6" s="56"/>
      <c r="K6" s="56"/>
      <c r="L6" s="56"/>
      <c r="M6" s="56"/>
      <c r="N6" s="56"/>
      <c r="O6" s="56"/>
      <c r="P6" s="56"/>
      <c r="Q6" s="56"/>
      <c r="R6" s="56"/>
      <c r="S6" s="56"/>
    </row>
    <row r="7" spans="2:19">
      <c r="B7" s="56"/>
      <c r="C7" s="56"/>
      <c r="D7" s="56"/>
      <c r="E7" s="56"/>
      <c r="F7" s="56"/>
      <c r="G7" s="56"/>
      <c r="H7" s="56"/>
      <c r="I7" s="56"/>
      <c r="J7" s="56"/>
      <c r="K7" s="56"/>
      <c r="L7" s="56"/>
      <c r="M7" s="56"/>
      <c r="N7" s="56"/>
      <c r="O7" s="56"/>
      <c r="P7" s="56"/>
      <c r="Q7" s="56"/>
      <c r="R7" s="56"/>
      <c r="S7" s="56"/>
    </row>
    <row r="8" spans="2:19">
      <c r="B8" s="56"/>
      <c r="C8" s="56"/>
      <c r="D8" s="56"/>
      <c r="E8" s="56"/>
      <c r="F8" s="56"/>
      <c r="G8" s="56"/>
      <c r="H8" s="56"/>
      <c r="I8" s="56"/>
      <c r="J8" s="56"/>
      <c r="K8" s="56"/>
      <c r="L8" s="56"/>
      <c r="M8" s="56"/>
      <c r="N8" s="56"/>
      <c r="O8" s="56"/>
      <c r="P8" s="56"/>
      <c r="Q8" s="56"/>
      <c r="R8" s="56"/>
      <c r="S8" s="56"/>
    </row>
    <row r="9" spans="2:19">
      <c r="B9" s="56"/>
      <c r="C9" s="56"/>
      <c r="D9" s="56"/>
      <c r="E9" s="56"/>
      <c r="F9" s="56"/>
      <c r="G9" s="56"/>
      <c r="H9" s="56"/>
      <c r="I9" s="56"/>
      <c r="J9" s="56"/>
      <c r="K9" s="56"/>
      <c r="L9" s="56"/>
      <c r="M9" s="56"/>
      <c r="N9" s="56"/>
      <c r="O9" s="56"/>
      <c r="P9" s="56"/>
      <c r="Q9" s="56"/>
      <c r="R9" s="56"/>
      <c r="S9" s="56"/>
    </row>
    <row r="10" spans="2:19">
      <c r="B10" s="56"/>
      <c r="C10" s="56"/>
      <c r="D10" s="56"/>
      <c r="E10" s="56"/>
      <c r="F10" s="56"/>
      <c r="G10" s="56"/>
      <c r="H10" s="56"/>
      <c r="I10" s="56"/>
      <c r="J10" s="56"/>
      <c r="K10" s="56"/>
      <c r="L10" s="56"/>
      <c r="M10" s="56"/>
      <c r="N10" s="56"/>
      <c r="O10" s="56"/>
      <c r="P10" s="56"/>
      <c r="Q10" s="56"/>
      <c r="R10" s="56"/>
      <c r="S10" s="56"/>
    </row>
    <row r="11" spans="2:19">
      <c r="B11" s="56"/>
      <c r="C11" s="56"/>
      <c r="D11" s="56"/>
      <c r="E11" s="56"/>
      <c r="F11" s="56"/>
      <c r="G11" s="56"/>
      <c r="H11" s="56"/>
      <c r="I11" s="56"/>
      <c r="J11" s="56"/>
      <c r="K11" s="56"/>
      <c r="L11" s="56"/>
      <c r="M11" s="56"/>
      <c r="N11" s="56"/>
      <c r="O11" s="56"/>
      <c r="P11" s="56"/>
      <c r="Q11" s="56"/>
      <c r="R11" s="56"/>
      <c r="S11" s="56"/>
    </row>
    <row r="12" spans="2:19">
      <c r="B12" s="56"/>
      <c r="C12" s="56"/>
      <c r="D12" s="56"/>
      <c r="E12" s="56"/>
      <c r="F12" s="56"/>
      <c r="G12" s="56"/>
      <c r="H12" s="56"/>
      <c r="I12" s="56"/>
      <c r="J12" s="56"/>
      <c r="K12" s="56"/>
      <c r="L12" s="56"/>
      <c r="M12" s="56"/>
      <c r="N12" s="56"/>
      <c r="O12" s="56"/>
      <c r="P12" s="56"/>
      <c r="Q12" s="56"/>
      <c r="R12" s="56"/>
      <c r="S12" s="56"/>
    </row>
    <row r="13" spans="2:19">
      <c r="B13" s="56"/>
      <c r="C13" s="56"/>
      <c r="D13" s="56"/>
      <c r="E13" s="56"/>
      <c r="F13" s="56"/>
      <c r="G13" s="56"/>
      <c r="H13" s="56"/>
      <c r="I13" s="56"/>
      <c r="J13" s="56"/>
      <c r="K13" s="56"/>
      <c r="L13" s="56"/>
      <c r="M13" s="56"/>
      <c r="N13" s="56"/>
      <c r="O13" s="56"/>
      <c r="P13" s="56"/>
      <c r="Q13" s="56"/>
      <c r="R13" s="56"/>
      <c r="S13" s="56"/>
    </row>
    <row r="14" spans="2:19">
      <c r="B14" s="56"/>
      <c r="C14" s="56"/>
      <c r="D14" s="56"/>
      <c r="E14" s="56"/>
      <c r="F14" s="56"/>
      <c r="G14" s="56"/>
      <c r="H14" s="56"/>
      <c r="I14" s="56"/>
      <c r="J14" s="56"/>
      <c r="K14" s="56"/>
      <c r="L14" s="56"/>
      <c r="M14" s="56"/>
      <c r="N14" s="56"/>
      <c r="O14" s="56"/>
      <c r="P14" s="56"/>
      <c r="Q14" s="56"/>
      <c r="R14" s="56"/>
      <c r="S14" s="56"/>
    </row>
    <row r="15" spans="2:19">
      <c r="B15" s="56"/>
      <c r="C15" s="56"/>
      <c r="D15" s="56"/>
      <c r="E15" s="56"/>
      <c r="F15" s="56"/>
      <c r="G15" s="56"/>
      <c r="H15" s="56"/>
      <c r="I15" s="56"/>
      <c r="J15" s="56"/>
      <c r="K15" s="56"/>
      <c r="L15" s="56"/>
      <c r="M15" s="56"/>
      <c r="N15" s="56"/>
      <c r="O15" s="56"/>
      <c r="P15" s="56"/>
      <c r="Q15" s="56"/>
      <c r="R15" s="56"/>
      <c r="S15" s="56"/>
    </row>
    <row r="16" spans="2:19">
      <c r="B16" s="56"/>
      <c r="C16" s="56"/>
      <c r="D16" s="56"/>
      <c r="E16" s="56"/>
      <c r="F16" s="56"/>
      <c r="G16" s="56"/>
      <c r="H16" s="56"/>
      <c r="I16" s="56"/>
      <c r="J16" s="56"/>
      <c r="K16" s="56"/>
      <c r="L16" s="56"/>
      <c r="M16" s="56"/>
      <c r="N16" s="56"/>
      <c r="O16" s="56"/>
      <c r="P16" s="56"/>
      <c r="Q16" s="56"/>
      <c r="R16" s="56"/>
      <c r="S16" s="56"/>
    </row>
    <row r="17" spans="2:19">
      <c r="B17" s="56"/>
      <c r="C17" s="56"/>
      <c r="D17" s="56"/>
      <c r="E17" s="56"/>
      <c r="F17" s="56"/>
      <c r="G17" s="56"/>
      <c r="H17" s="56"/>
      <c r="I17" s="56"/>
      <c r="J17" s="56"/>
      <c r="K17" s="56"/>
      <c r="L17" s="56"/>
      <c r="M17" s="56"/>
      <c r="N17" s="56"/>
      <c r="O17" s="56"/>
      <c r="P17" s="56"/>
      <c r="Q17" s="56"/>
      <c r="R17" s="56"/>
      <c r="S17" s="56"/>
    </row>
    <row r="18" spans="2:19">
      <c r="B18" s="56"/>
      <c r="C18" s="56"/>
      <c r="D18" s="56"/>
      <c r="E18" s="56"/>
      <c r="F18" s="56"/>
      <c r="G18" s="56"/>
      <c r="H18" s="56"/>
      <c r="I18" s="56"/>
      <c r="J18" s="56"/>
      <c r="K18" s="56"/>
      <c r="L18" s="56"/>
      <c r="M18" s="56"/>
      <c r="N18" s="56"/>
      <c r="O18" s="56"/>
      <c r="P18" s="56"/>
      <c r="Q18" s="56"/>
      <c r="R18" s="56"/>
      <c r="S18" s="56"/>
    </row>
    <row r="19" spans="2:19">
      <c r="B19" s="56"/>
      <c r="C19" s="56"/>
      <c r="D19" s="56"/>
      <c r="E19" s="56"/>
      <c r="F19" s="56"/>
      <c r="G19" s="56"/>
      <c r="H19" s="56"/>
      <c r="I19" s="56"/>
      <c r="J19" s="56"/>
      <c r="K19" s="56"/>
      <c r="L19" s="56"/>
      <c r="M19" s="56"/>
      <c r="N19" s="56"/>
      <c r="O19" s="56"/>
      <c r="P19" s="56"/>
      <c r="Q19" s="56"/>
      <c r="R19" s="56"/>
      <c r="S19" s="56"/>
    </row>
    <row r="20" spans="2:19">
      <c r="B20" s="56"/>
      <c r="C20" s="56"/>
      <c r="D20" s="56"/>
      <c r="E20" s="56"/>
      <c r="F20" s="56"/>
      <c r="G20" s="56"/>
      <c r="H20" s="56"/>
      <c r="I20" s="56"/>
      <c r="J20" s="56"/>
      <c r="K20" s="56"/>
      <c r="L20" s="56"/>
      <c r="M20" s="56"/>
      <c r="N20" s="56"/>
      <c r="O20" s="56"/>
      <c r="P20" s="56"/>
      <c r="Q20" s="56"/>
      <c r="R20" s="56"/>
      <c r="S20" s="56"/>
    </row>
    <row r="21" spans="2:19">
      <c r="B21" s="56"/>
      <c r="C21" s="56"/>
      <c r="D21" s="56"/>
      <c r="E21" s="56"/>
      <c r="F21" s="56"/>
      <c r="G21" s="56"/>
      <c r="H21" s="56"/>
      <c r="I21" s="56"/>
      <c r="J21" s="56"/>
      <c r="K21" s="56"/>
      <c r="L21" s="56"/>
      <c r="M21" s="56"/>
      <c r="N21" s="56"/>
      <c r="O21" s="56"/>
      <c r="P21" s="56"/>
      <c r="Q21" s="56"/>
      <c r="R21" s="56"/>
      <c r="S21" s="56"/>
    </row>
    <row r="22" spans="2:19">
      <c r="B22" s="56"/>
      <c r="C22" s="56"/>
      <c r="D22" s="56"/>
      <c r="E22" s="56"/>
      <c r="F22" s="56"/>
      <c r="G22" s="56"/>
      <c r="H22" s="56"/>
      <c r="I22" s="56"/>
      <c r="J22" s="56"/>
      <c r="K22" s="56"/>
      <c r="L22" s="56"/>
      <c r="M22" s="56"/>
      <c r="N22" s="56"/>
      <c r="O22" s="56"/>
      <c r="P22" s="56"/>
      <c r="Q22" s="56"/>
      <c r="R22" s="56"/>
      <c r="S22" s="56"/>
    </row>
    <row r="23" spans="2:19">
      <c r="B23" s="56"/>
      <c r="C23" s="56"/>
      <c r="D23" s="56"/>
      <c r="E23" s="56"/>
      <c r="F23" s="56"/>
      <c r="G23" s="56"/>
      <c r="H23" s="56"/>
      <c r="I23" s="56"/>
      <c r="J23" s="56"/>
      <c r="K23" s="56"/>
      <c r="L23" s="56"/>
      <c r="M23" s="56"/>
      <c r="N23" s="56"/>
      <c r="O23" s="56"/>
      <c r="P23" s="56"/>
      <c r="Q23" s="56"/>
      <c r="R23" s="56"/>
      <c r="S23" s="56"/>
    </row>
    <row r="24" spans="2:19">
      <c r="B24" s="56"/>
      <c r="C24" s="56"/>
      <c r="D24" s="56"/>
      <c r="E24" s="56"/>
      <c r="F24" s="56"/>
      <c r="G24" s="56"/>
      <c r="H24" s="56"/>
      <c r="I24" s="56"/>
      <c r="J24" s="56"/>
      <c r="K24" s="56"/>
      <c r="L24" s="56"/>
      <c r="M24" s="56"/>
      <c r="N24" s="56"/>
      <c r="O24" s="56"/>
      <c r="P24" s="56"/>
      <c r="Q24" s="56"/>
      <c r="R24" s="56"/>
      <c r="S24" s="56"/>
    </row>
    <row r="25" spans="2:19">
      <c r="B25" s="56"/>
      <c r="C25" s="56"/>
      <c r="D25" s="56"/>
      <c r="E25" s="56"/>
      <c r="F25" s="56"/>
      <c r="G25" s="56"/>
      <c r="H25" s="56"/>
      <c r="I25" s="56"/>
      <c r="J25" s="56"/>
      <c r="K25" s="56"/>
      <c r="L25" s="56"/>
      <c r="M25" s="56"/>
      <c r="N25" s="56"/>
      <c r="O25" s="56"/>
      <c r="P25" s="56"/>
      <c r="Q25" s="56"/>
      <c r="R25" s="56"/>
      <c r="S25" s="56"/>
    </row>
    <row r="26" spans="2:19">
      <c r="B26" s="56"/>
      <c r="C26" s="56"/>
      <c r="D26" s="56"/>
      <c r="E26" s="56"/>
      <c r="F26" s="56"/>
      <c r="G26" s="56"/>
      <c r="H26" s="56"/>
      <c r="I26" s="56"/>
      <c r="J26" s="56"/>
      <c r="K26" s="56"/>
      <c r="L26" s="56"/>
      <c r="M26" s="56"/>
      <c r="N26" s="56"/>
      <c r="O26" s="56"/>
      <c r="P26" s="56"/>
      <c r="Q26" s="56"/>
      <c r="R26" s="56"/>
      <c r="S26" s="56"/>
    </row>
    <row r="27" spans="2:19">
      <c r="B27" s="56"/>
      <c r="C27" s="56"/>
      <c r="D27" s="56"/>
      <c r="E27" s="56"/>
      <c r="F27" s="56"/>
      <c r="G27" s="56"/>
      <c r="H27" s="56"/>
      <c r="I27" s="56"/>
      <c r="J27" s="56"/>
      <c r="K27" s="56"/>
      <c r="L27" s="56"/>
      <c r="M27" s="56"/>
      <c r="N27" s="56"/>
      <c r="O27" s="56"/>
      <c r="P27" s="56"/>
      <c r="Q27" s="56"/>
      <c r="R27" s="56"/>
      <c r="S27" s="56"/>
    </row>
    <row r="28" spans="2:19">
      <c r="B28" s="56"/>
      <c r="C28" s="56"/>
      <c r="D28" s="56"/>
      <c r="E28" s="56"/>
      <c r="F28" s="56"/>
      <c r="G28" s="56"/>
      <c r="H28" s="56"/>
      <c r="I28" s="56"/>
      <c r="J28" s="56"/>
      <c r="K28" s="56"/>
      <c r="L28" s="56"/>
      <c r="M28" s="56"/>
      <c r="N28" s="56"/>
      <c r="O28" s="56"/>
      <c r="P28" s="56"/>
      <c r="Q28" s="56"/>
      <c r="R28" s="56"/>
      <c r="S28" s="56"/>
    </row>
    <row r="29" spans="2:19">
      <c r="B29" s="56"/>
      <c r="C29" s="56"/>
      <c r="D29" s="56"/>
      <c r="E29" s="56"/>
      <c r="F29" s="56"/>
      <c r="G29" s="56"/>
      <c r="H29" s="56"/>
      <c r="I29" s="56"/>
      <c r="J29" s="56"/>
      <c r="K29" s="56"/>
      <c r="L29" s="56"/>
      <c r="M29" s="56"/>
      <c r="N29" s="56"/>
      <c r="O29" s="56"/>
      <c r="P29" s="56"/>
      <c r="Q29" s="56"/>
      <c r="R29" s="56"/>
      <c r="S29" s="56"/>
    </row>
    <row r="30" spans="2:19">
      <c r="B30" s="56"/>
      <c r="C30" s="56"/>
      <c r="D30" s="56"/>
      <c r="E30" s="56"/>
      <c r="F30" s="56"/>
      <c r="G30" s="56"/>
      <c r="H30" s="56"/>
      <c r="I30" s="56"/>
      <c r="J30" s="56"/>
      <c r="K30" s="56"/>
      <c r="L30" s="56"/>
      <c r="M30" s="56"/>
      <c r="N30" s="56"/>
      <c r="O30" s="56"/>
      <c r="P30" s="56"/>
      <c r="Q30" s="56"/>
      <c r="R30" s="56"/>
      <c r="S30" s="56"/>
    </row>
    <row r="31" spans="2:19">
      <c r="B31" s="56"/>
      <c r="C31" s="56"/>
      <c r="D31" s="56"/>
      <c r="E31" s="56"/>
      <c r="F31" s="56"/>
      <c r="G31" s="56"/>
      <c r="H31" s="56"/>
      <c r="I31" s="56"/>
      <c r="J31" s="56"/>
      <c r="K31" s="56"/>
      <c r="L31" s="56"/>
      <c r="M31" s="56"/>
      <c r="N31" s="56"/>
      <c r="O31" s="56"/>
      <c r="P31" s="56"/>
      <c r="Q31" s="56"/>
      <c r="R31" s="56"/>
      <c r="S31" s="56"/>
    </row>
    <row r="32" spans="2:19">
      <c r="B32" s="56"/>
      <c r="C32" s="56"/>
      <c r="D32" s="56"/>
      <c r="E32" s="56"/>
      <c r="F32" s="56"/>
      <c r="G32" s="56"/>
      <c r="H32" s="56"/>
      <c r="I32" s="56"/>
      <c r="J32" s="56"/>
      <c r="K32" s="56"/>
      <c r="L32" s="56"/>
      <c r="M32" s="56"/>
      <c r="N32" s="56"/>
      <c r="O32" s="56"/>
      <c r="P32" s="56"/>
      <c r="Q32" s="56"/>
      <c r="R32" s="56"/>
      <c r="S32" s="56"/>
    </row>
    <row r="33" spans="2:19">
      <c r="B33" s="56"/>
      <c r="C33" s="56"/>
      <c r="D33" s="56"/>
      <c r="E33" s="56"/>
      <c r="F33" s="56"/>
      <c r="G33" s="56"/>
      <c r="H33" s="56"/>
      <c r="I33" s="56"/>
      <c r="J33" s="56"/>
      <c r="K33" s="56"/>
      <c r="L33" s="56"/>
      <c r="M33" s="56"/>
      <c r="N33" s="56"/>
      <c r="O33" s="56"/>
      <c r="P33" s="56"/>
      <c r="Q33" s="56"/>
      <c r="R33" s="56"/>
      <c r="S33" s="56"/>
    </row>
  </sheetData>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48154A-FBD2-452C-B907-19D8DCEAC52E}">
  <sheetPr codeName="Sheet6">
    <tabColor theme="9" tint="0.79998168889431442"/>
  </sheetPr>
  <dimension ref="B2:B24"/>
  <sheetViews>
    <sheetView showGridLines="0" zoomScale="85" zoomScaleNormal="85" workbookViewId="0"/>
  </sheetViews>
  <sheetFormatPr defaultRowHeight="15"/>
  <cols>
    <col min="1" max="1" width="6.7109375" customWidth="1"/>
    <col min="2" max="2" width="39.140625" customWidth="1"/>
  </cols>
  <sheetData>
    <row r="2" spans="2:2">
      <c r="B2" s="20" t="s">
        <v>267</v>
      </c>
    </row>
    <row r="3" spans="2:2">
      <c r="B3" s="107"/>
    </row>
    <row r="4" spans="2:2">
      <c r="B4" s="107"/>
    </row>
    <row r="6" spans="2:2">
      <c r="B6" s="20" t="s">
        <v>268</v>
      </c>
    </row>
    <row r="7" spans="2:2">
      <c r="B7" s="108"/>
    </row>
    <row r="8" spans="2:2">
      <c r="B8" s="108"/>
    </row>
    <row r="9" spans="2:2">
      <c r="B9" s="20"/>
    </row>
    <row r="10" spans="2:2">
      <c r="B10" s="20" t="s">
        <v>269</v>
      </c>
    </row>
    <row r="11" spans="2:2">
      <c r="B11" s="107"/>
    </row>
    <row r="12" spans="2:2">
      <c r="B12" s="107"/>
    </row>
    <row r="14" spans="2:2">
      <c r="B14" s="20" t="s">
        <v>270</v>
      </c>
    </row>
    <row r="15" spans="2:2">
      <c r="B15" s="107"/>
    </row>
    <row r="16" spans="2:2">
      <c r="B16" s="107"/>
    </row>
    <row r="18" spans="2:2">
      <c r="B18" s="20" t="s">
        <v>271</v>
      </c>
    </row>
    <row r="19" spans="2:2">
      <c r="B19" s="107"/>
    </row>
    <row r="20" spans="2:2">
      <c r="B20" s="107"/>
    </row>
    <row r="22" spans="2:2">
      <c r="B22" s="20" t="s">
        <v>272</v>
      </c>
    </row>
    <row r="23" spans="2:2">
      <c r="B23" s="107"/>
    </row>
    <row r="24" spans="2:2">
      <c r="B24" s="107"/>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
    <tabColor theme="9" tint="0.79998168889431442"/>
  </sheetPr>
  <dimension ref="A1:Z54"/>
  <sheetViews>
    <sheetView showGridLines="0" zoomScale="70" zoomScaleNormal="70" workbookViewId="0"/>
  </sheetViews>
  <sheetFormatPr defaultColWidth="7.28515625" defaultRowHeight="15"/>
  <cols>
    <col min="1" max="1" width="5.28515625" style="3" customWidth="1"/>
    <col min="2" max="2" width="25" style="3" bestFit="1" customWidth="1"/>
    <col min="3" max="3" width="39" style="3" bestFit="1" customWidth="1"/>
    <col min="4" max="4" width="14.42578125" style="3" customWidth="1"/>
    <col min="5" max="5" width="15.28515625" style="5" customWidth="1"/>
    <col min="6" max="6" width="18.140625" style="3" customWidth="1"/>
    <col min="7" max="7" width="17" style="3" customWidth="1"/>
    <col min="8" max="8" width="11.85546875" style="4" customWidth="1"/>
    <col min="9" max="9" width="13.5703125" style="4" customWidth="1"/>
    <col min="10" max="10" width="12.5703125" style="4" customWidth="1"/>
    <col min="11" max="11" width="11" style="4" customWidth="1"/>
    <col min="12" max="12" width="12.28515625" style="4" customWidth="1"/>
    <col min="13" max="13" width="13" style="4" customWidth="1"/>
    <col min="14" max="14" width="16.5703125" style="4" customWidth="1"/>
    <col min="15" max="15" width="14" style="4" customWidth="1"/>
    <col min="16" max="16" width="21.28515625" customWidth="1"/>
    <col min="17" max="17" width="5.85546875" style="3" customWidth="1"/>
    <col min="18" max="18" width="16" style="3" customWidth="1"/>
    <col min="19" max="19" width="19.7109375" style="3" customWidth="1"/>
    <col min="20" max="21" width="20.7109375" style="4" customWidth="1"/>
    <col min="22" max="22" width="16.28515625" style="4" customWidth="1"/>
    <col min="23" max="23" width="22.7109375" style="27" customWidth="1"/>
    <col min="24" max="24" width="7.28515625" style="3" customWidth="1"/>
    <col min="25" max="25" width="21.28515625" style="3" customWidth="1"/>
    <col min="27" max="16384" width="7.28515625" style="3"/>
  </cols>
  <sheetData>
    <row r="1" spans="1:26">
      <c r="A1" s="145" t="s">
        <v>273</v>
      </c>
    </row>
    <row r="2" spans="1:26" ht="95.1" customHeight="1" thickBot="1">
      <c r="B2" s="2" t="s">
        <v>274</v>
      </c>
      <c r="C2" s="2" t="s">
        <v>275</v>
      </c>
      <c r="D2" s="2" t="s">
        <v>22</v>
      </c>
      <c r="E2" s="7" t="s">
        <v>276</v>
      </c>
      <c r="F2" s="2" t="s">
        <v>277</v>
      </c>
      <c r="G2" s="2" t="s">
        <v>278</v>
      </c>
      <c r="H2" s="2" t="s">
        <v>279</v>
      </c>
      <c r="I2" s="2" t="s">
        <v>280</v>
      </c>
      <c r="J2" s="2" t="s">
        <v>281</v>
      </c>
      <c r="K2" s="2" t="s">
        <v>282</v>
      </c>
      <c r="L2" s="2" t="s">
        <v>283</v>
      </c>
      <c r="M2" s="2" t="s">
        <v>284</v>
      </c>
      <c r="N2" s="2" t="s">
        <v>285</v>
      </c>
      <c r="O2" s="2" t="s">
        <v>286</v>
      </c>
      <c r="P2" s="2" t="s">
        <v>287</v>
      </c>
      <c r="Q2" s="2"/>
      <c r="R2" s="26" t="s">
        <v>288</v>
      </c>
      <c r="S2" s="2" t="s">
        <v>289</v>
      </c>
      <c r="T2" s="2" t="s">
        <v>290</v>
      </c>
      <c r="U2" s="2" t="s">
        <v>291</v>
      </c>
      <c r="V2" s="2" t="s">
        <v>292</v>
      </c>
      <c r="W2" s="26" t="s">
        <v>293</v>
      </c>
      <c r="X2" s="26"/>
      <c r="Y2" s="2" t="s">
        <v>294</v>
      </c>
    </row>
    <row r="3" spans="1:26" ht="15.75" thickTop="1"/>
    <row r="4" spans="1:26">
      <c r="B4" s="123" t="s">
        <v>295</v>
      </c>
      <c r="C4" s="119"/>
      <c r="D4" s="119"/>
      <c r="E4" s="120"/>
      <c r="F4" s="119"/>
      <c r="G4" s="121"/>
      <c r="H4" s="122"/>
      <c r="I4" s="122"/>
      <c r="J4" s="122"/>
      <c r="K4" s="122"/>
      <c r="L4" s="122"/>
      <c r="M4" s="122"/>
      <c r="N4" s="122"/>
      <c r="O4" s="122"/>
      <c r="P4" s="122"/>
      <c r="Q4" s="122"/>
      <c r="R4" s="122"/>
      <c r="S4" s="122"/>
      <c r="T4" s="122"/>
      <c r="U4" s="122"/>
      <c r="V4" s="122"/>
      <c r="W4" s="122"/>
      <c r="X4" s="122"/>
      <c r="Y4" s="122"/>
      <c r="Z4" s="3"/>
    </row>
    <row r="5" spans="1:26">
      <c r="B5" s="9" t="s">
        <v>296</v>
      </c>
      <c r="C5" s="125" t="s">
        <v>297</v>
      </c>
      <c r="D5" s="8" t="s">
        <v>298</v>
      </c>
      <c r="E5" s="134"/>
      <c r="F5" s="132"/>
      <c r="G5" s="132"/>
      <c r="H5" s="134"/>
      <c r="I5" s="134" t="s">
        <v>189</v>
      </c>
      <c r="J5" s="134"/>
      <c r="K5" s="134"/>
      <c r="L5" s="134"/>
      <c r="M5" s="134"/>
      <c r="N5" s="14"/>
      <c r="O5" s="33">
        <f t="shared" ref="O5" si="0">IF($D5="MWh/yr (LHV)",$E5,$J5*$E5*(1-$L5)/3.6)</f>
        <v>0</v>
      </c>
      <c r="P5" s="3"/>
      <c r="T5" s="3"/>
      <c r="U5" s="3"/>
      <c r="V5" s="3"/>
      <c r="W5" s="3"/>
      <c r="Z5" s="148" t="str">
        <f>IF(AND(C5&lt;&gt;"",OR(E5="",J5="",L5="")),"Missing information in this row.","")</f>
        <v>Missing information in this row.</v>
      </c>
    </row>
    <row r="6" spans="1:26">
      <c r="E6" s="10"/>
      <c r="F6" s="10"/>
      <c r="G6" s="10"/>
      <c r="H6" s="10"/>
      <c r="I6" s="10"/>
      <c r="J6" s="10"/>
      <c r="K6" s="10"/>
      <c r="L6" s="10"/>
      <c r="M6" s="10"/>
      <c r="N6" s="3"/>
      <c r="O6" s="3"/>
      <c r="P6" s="3"/>
      <c r="T6" s="3"/>
      <c r="U6" s="3"/>
      <c r="V6" s="3"/>
      <c r="W6" s="3"/>
      <c r="Z6" s="3"/>
    </row>
    <row r="7" spans="1:26">
      <c r="B7" s="123" t="s">
        <v>299</v>
      </c>
      <c r="C7" s="119"/>
      <c r="D7" s="119"/>
      <c r="E7" s="120"/>
      <c r="F7" s="119"/>
      <c r="G7" s="119"/>
      <c r="H7" s="122"/>
      <c r="I7" s="122"/>
      <c r="J7" s="122"/>
      <c r="K7" s="122"/>
      <c r="L7" s="122"/>
      <c r="M7" s="122"/>
      <c r="N7" s="122"/>
      <c r="O7" s="122"/>
      <c r="P7" s="122"/>
      <c r="Q7" s="122"/>
      <c r="R7" s="122"/>
      <c r="S7" s="122"/>
      <c r="T7" s="122"/>
      <c r="U7" s="122"/>
      <c r="V7" s="122"/>
      <c r="W7" s="122"/>
      <c r="X7" s="122"/>
      <c r="Y7" s="122"/>
      <c r="Z7" s="3"/>
    </row>
    <row r="8" spans="1:26">
      <c r="B8" s="124" t="s">
        <v>300</v>
      </c>
      <c r="C8" s="125" t="s">
        <v>301</v>
      </c>
      <c r="D8" s="8" t="s">
        <v>302</v>
      </c>
      <c r="E8" s="134"/>
      <c r="F8" s="132"/>
      <c r="G8" s="132"/>
      <c r="H8" s="134"/>
      <c r="I8" s="134"/>
      <c r="J8" s="134"/>
      <c r="K8" s="134"/>
      <c r="L8" s="134"/>
      <c r="M8" s="134"/>
      <c r="N8" s="14"/>
      <c r="O8" s="33">
        <f t="shared" ref="O8:O16" si="1">IF($D8="MWh/yr (LHV)",$E8,$J8*$E8*(1-$L8)/3.6)</f>
        <v>0</v>
      </c>
      <c r="P8" s="3"/>
      <c r="T8" s="136" t="str">
        <f t="shared" ref="T8:T16" si="2">IF(B8="", "", IF(D8="MWh/yr (LHV)", "Use column to right", "Enter data here"))</f>
        <v>Use column to right</v>
      </c>
      <c r="U8" s="136" t="str">
        <f t="shared" ref="U8:U16" si="3">IF(B8="", "", IF(D8="MWh/yr (LHV)", "Enter data here", "Use column to left"))</f>
        <v>Enter data here</v>
      </c>
      <c r="V8" s="133" t="s">
        <v>303</v>
      </c>
      <c r="W8" s="126" t="str">
        <f>IFERROR(IF(D8="tonnes/yr", $T8*$E8/$E$19, $U8*$E8*3.6/$E$19), "Unfilled fields on left")</f>
        <v>Unfilled fields on left</v>
      </c>
      <c r="Y8" s="13"/>
      <c r="Z8" s="148" t="str">
        <f t="shared" ref="Z8:Z16" si="4">IF(AND(C8&lt;&gt;"",OR(E8="",J8="",L8="",T8="Enter data here",U8="Enter data here")),"Missing information in this row. Leave the 'Description of input/output' (Column C) blank for this row if it is not used in this module","")</f>
        <v>Missing information in this row. Leave the 'Description of input/output' (Column C) blank for this row if it is not used in this module</v>
      </c>
    </row>
    <row r="9" spans="1:26">
      <c r="B9" s="124" t="s">
        <v>300</v>
      </c>
      <c r="C9" s="125" t="s">
        <v>304</v>
      </c>
      <c r="D9" s="8" t="s">
        <v>302</v>
      </c>
      <c r="E9" s="134"/>
      <c r="F9" s="132"/>
      <c r="G9" s="132"/>
      <c r="H9" s="134"/>
      <c r="I9" s="134"/>
      <c r="J9" s="134"/>
      <c r="K9" s="134"/>
      <c r="L9" s="134"/>
      <c r="M9" s="134"/>
      <c r="N9" s="14"/>
      <c r="O9" s="33">
        <f t="shared" si="1"/>
        <v>0</v>
      </c>
      <c r="P9" s="3"/>
      <c r="T9" s="136" t="str">
        <f t="shared" si="2"/>
        <v>Use column to right</v>
      </c>
      <c r="U9" s="136" t="str">
        <f t="shared" si="3"/>
        <v>Enter data here</v>
      </c>
      <c r="V9" s="133" t="s">
        <v>303</v>
      </c>
      <c r="W9" s="126" t="str">
        <f t="shared" ref="W9:W16" si="5">IFERROR(IF(D9="tonnes/yr", $T9*$E9/$E$19, $U9*$E9*3.6/$E$19), "Unfilled fields on left")</f>
        <v>Unfilled fields on left</v>
      </c>
      <c r="Y9" s="13"/>
      <c r="Z9" s="148" t="str">
        <f t="shared" si="4"/>
        <v>Missing information in this row. Leave the 'Description of input/output' (Column C) blank for this row if it is not used in this module</v>
      </c>
    </row>
    <row r="10" spans="1:26" s="6" customFormat="1">
      <c r="B10" s="124" t="s">
        <v>300</v>
      </c>
      <c r="C10" s="125" t="s">
        <v>305</v>
      </c>
      <c r="D10" s="8" t="s">
        <v>298</v>
      </c>
      <c r="E10" s="132"/>
      <c r="F10" s="132"/>
      <c r="G10" s="132"/>
      <c r="H10" s="134"/>
      <c r="I10" s="134"/>
      <c r="J10" s="134"/>
      <c r="K10" s="134"/>
      <c r="L10" s="134"/>
      <c r="M10" s="134"/>
      <c r="N10" s="14"/>
      <c r="O10" s="33">
        <f t="shared" si="1"/>
        <v>0</v>
      </c>
      <c r="P10" s="3"/>
      <c r="Q10" s="3"/>
      <c r="R10" s="3"/>
      <c r="S10" s="3"/>
      <c r="T10" s="136" t="str">
        <f t="shared" si="2"/>
        <v>Enter data here</v>
      </c>
      <c r="U10" s="136" t="str">
        <f t="shared" si="3"/>
        <v>Use column to left</v>
      </c>
      <c r="V10" s="133" t="s">
        <v>303</v>
      </c>
      <c r="W10" s="126" t="str">
        <f t="shared" si="5"/>
        <v>Unfilled fields on left</v>
      </c>
      <c r="Y10" s="17"/>
      <c r="Z10" s="148" t="str">
        <f t="shared" si="4"/>
        <v>Missing information in this row. Leave the 'Description of input/output' (Column C) blank for this row if it is not used in this module</v>
      </c>
    </row>
    <row r="11" spans="1:26" s="6" customFormat="1">
      <c r="B11" s="124" t="s">
        <v>300</v>
      </c>
      <c r="C11" s="125" t="s">
        <v>306</v>
      </c>
      <c r="D11" s="8" t="s">
        <v>298</v>
      </c>
      <c r="E11" s="132"/>
      <c r="F11" s="132"/>
      <c r="G11" s="132"/>
      <c r="H11" s="134"/>
      <c r="I11" s="134"/>
      <c r="J11" s="134"/>
      <c r="K11" s="134"/>
      <c r="L11" s="134"/>
      <c r="M11" s="134"/>
      <c r="N11" s="14"/>
      <c r="O11" s="33">
        <f t="shared" si="1"/>
        <v>0</v>
      </c>
      <c r="P11" s="3"/>
      <c r="Q11" s="3"/>
      <c r="R11" s="3"/>
      <c r="S11" s="3"/>
      <c r="T11" s="136" t="str">
        <f t="shared" si="2"/>
        <v>Enter data here</v>
      </c>
      <c r="U11" s="136" t="str">
        <f t="shared" si="3"/>
        <v>Use column to left</v>
      </c>
      <c r="V11" s="133" t="s">
        <v>303</v>
      </c>
      <c r="W11" s="126" t="str">
        <f t="shared" si="5"/>
        <v>Unfilled fields on left</v>
      </c>
      <c r="Y11" s="17"/>
      <c r="Z11" s="148" t="str">
        <f t="shared" si="4"/>
        <v>Missing information in this row. Leave the 'Description of input/output' (Column C) blank for this row if it is not used in this module</v>
      </c>
    </row>
    <row r="12" spans="1:26">
      <c r="B12" s="124" t="s">
        <v>307</v>
      </c>
      <c r="C12" s="125" t="s">
        <v>308</v>
      </c>
      <c r="D12" s="8" t="s">
        <v>298</v>
      </c>
      <c r="E12" s="132"/>
      <c r="F12" s="132"/>
      <c r="G12" s="132"/>
      <c r="H12" s="134"/>
      <c r="I12" s="134"/>
      <c r="J12" s="134"/>
      <c r="K12" s="134"/>
      <c r="L12" s="134"/>
      <c r="M12" s="134"/>
      <c r="N12" s="14"/>
      <c r="O12" s="33">
        <f t="shared" si="1"/>
        <v>0</v>
      </c>
      <c r="P12" s="3"/>
      <c r="T12" s="136" t="str">
        <f t="shared" si="2"/>
        <v>Enter data here</v>
      </c>
      <c r="U12" s="136" t="str">
        <f t="shared" si="3"/>
        <v>Use column to left</v>
      </c>
      <c r="V12" s="133" t="s">
        <v>303</v>
      </c>
      <c r="W12" s="126" t="str">
        <f t="shared" si="5"/>
        <v>Unfilled fields on left</v>
      </c>
      <c r="Y12" s="17"/>
      <c r="Z12" s="148" t="str">
        <f t="shared" si="4"/>
        <v>Missing information in this row. Leave the 'Description of input/output' (Column C) blank for this row if it is not used in this module</v>
      </c>
    </row>
    <row r="13" spans="1:26">
      <c r="B13" s="124" t="s">
        <v>307</v>
      </c>
      <c r="C13" s="125" t="s">
        <v>309</v>
      </c>
      <c r="D13" s="8" t="s">
        <v>298</v>
      </c>
      <c r="E13" s="132"/>
      <c r="F13" s="132"/>
      <c r="G13" s="132"/>
      <c r="H13" s="134"/>
      <c r="I13" s="134"/>
      <c r="J13" s="134"/>
      <c r="K13" s="134"/>
      <c r="L13" s="134"/>
      <c r="M13" s="134"/>
      <c r="N13" s="14"/>
      <c r="O13" s="33">
        <f t="shared" si="1"/>
        <v>0</v>
      </c>
      <c r="P13" s="3"/>
      <c r="T13" s="136" t="str">
        <f t="shared" si="2"/>
        <v>Enter data here</v>
      </c>
      <c r="U13" s="136" t="str">
        <f t="shared" si="3"/>
        <v>Use column to left</v>
      </c>
      <c r="V13" s="133" t="s">
        <v>303</v>
      </c>
      <c r="W13" s="126" t="str">
        <f t="shared" si="5"/>
        <v>Unfilled fields on left</v>
      </c>
      <c r="Y13" s="17"/>
      <c r="Z13" s="148" t="str">
        <f t="shared" si="4"/>
        <v>Missing information in this row. Leave the 'Description of input/output' (Column C) blank for this row if it is not used in this module</v>
      </c>
    </row>
    <row r="14" spans="1:26">
      <c r="B14" s="124" t="s">
        <v>310</v>
      </c>
      <c r="C14" s="125" t="s">
        <v>311</v>
      </c>
      <c r="D14" s="8" t="s">
        <v>298</v>
      </c>
      <c r="E14" s="132"/>
      <c r="F14" s="132"/>
      <c r="G14" s="132"/>
      <c r="H14" s="134"/>
      <c r="I14" s="134"/>
      <c r="J14" s="134"/>
      <c r="K14" s="134"/>
      <c r="L14" s="134"/>
      <c r="M14" s="134"/>
      <c r="N14" s="14"/>
      <c r="O14" s="33">
        <f t="shared" si="1"/>
        <v>0</v>
      </c>
      <c r="P14" s="3"/>
      <c r="T14" s="136" t="str">
        <f t="shared" si="2"/>
        <v>Enter data here</v>
      </c>
      <c r="U14" s="136" t="str">
        <f t="shared" si="3"/>
        <v>Use column to left</v>
      </c>
      <c r="V14" s="133" t="s">
        <v>303</v>
      </c>
      <c r="W14" s="126" t="str">
        <f t="shared" si="5"/>
        <v>Unfilled fields on left</v>
      </c>
      <c r="Y14" s="17"/>
      <c r="Z14" s="148" t="str">
        <f t="shared" si="4"/>
        <v>Missing information in this row. Leave the 'Description of input/output' (Column C) blank for this row if it is not used in this module</v>
      </c>
    </row>
    <row r="15" spans="1:26">
      <c r="B15" s="124" t="s">
        <v>310</v>
      </c>
      <c r="C15" s="125" t="s">
        <v>312</v>
      </c>
      <c r="D15" s="8" t="s">
        <v>298</v>
      </c>
      <c r="E15" s="132"/>
      <c r="F15" s="132"/>
      <c r="G15" s="132"/>
      <c r="H15" s="134"/>
      <c r="I15" s="134"/>
      <c r="J15" s="134"/>
      <c r="K15" s="134"/>
      <c r="L15" s="134"/>
      <c r="M15" s="134"/>
      <c r="N15" s="14"/>
      <c r="O15" s="33">
        <f t="shared" si="1"/>
        <v>0</v>
      </c>
      <c r="P15" s="3"/>
      <c r="T15" s="136" t="str">
        <f t="shared" si="2"/>
        <v>Enter data here</v>
      </c>
      <c r="U15" s="136" t="str">
        <f t="shared" si="3"/>
        <v>Use column to left</v>
      </c>
      <c r="V15" s="133" t="s">
        <v>303</v>
      </c>
      <c r="W15" s="126" t="str">
        <f t="shared" si="5"/>
        <v>Unfilled fields on left</v>
      </c>
      <c r="Y15" s="17"/>
      <c r="Z15" s="148" t="str">
        <f t="shared" si="4"/>
        <v>Missing information in this row. Leave the 'Description of input/output' (Column C) blank for this row if it is not used in this module</v>
      </c>
    </row>
    <row r="16" spans="1:26">
      <c r="B16" s="8"/>
      <c r="C16" s="9"/>
      <c r="D16" s="8"/>
      <c r="E16" s="132"/>
      <c r="F16" s="132"/>
      <c r="G16" s="132"/>
      <c r="H16" s="134"/>
      <c r="I16" s="134"/>
      <c r="J16" s="134"/>
      <c r="K16" s="134"/>
      <c r="L16" s="134"/>
      <c r="M16" s="134"/>
      <c r="N16" s="14"/>
      <c r="O16" s="33">
        <f t="shared" si="1"/>
        <v>0</v>
      </c>
      <c r="P16" s="3"/>
      <c r="T16" s="136" t="str">
        <f t="shared" si="2"/>
        <v/>
      </c>
      <c r="U16" s="136" t="str">
        <f t="shared" si="3"/>
        <v/>
      </c>
      <c r="V16" s="133" t="s">
        <v>303</v>
      </c>
      <c r="W16" s="126" t="str">
        <f t="shared" si="5"/>
        <v>Unfilled fields on left</v>
      </c>
      <c r="Y16" s="17"/>
      <c r="Z16" s="148" t="str">
        <f t="shared" si="4"/>
        <v/>
      </c>
    </row>
    <row r="17" spans="2:26">
      <c r="E17" s="10"/>
      <c r="F17" s="10"/>
      <c r="G17" s="10"/>
      <c r="H17" s="10"/>
      <c r="I17" s="10"/>
      <c r="J17" s="10"/>
      <c r="K17" s="10"/>
      <c r="L17" s="10"/>
      <c r="M17" s="10"/>
      <c r="N17" s="3"/>
      <c r="O17" s="3"/>
      <c r="P17" s="3"/>
      <c r="T17" s="3"/>
      <c r="U17" s="3"/>
      <c r="V17" s="3"/>
      <c r="W17" s="3"/>
      <c r="Z17" s="3"/>
    </row>
    <row r="18" spans="2:26">
      <c r="B18" s="123" t="s">
        <v>313</v>
      </c>
      <c r="C18" s="119"/>
      <c r="D18" s="119"/>
      <c r="E18" s="120"/>
      <c r="F18" s="119"/>
      <c r="G18" s="119"/>
      <c r="H18" s="122"/>
      <c r="I18" s="122"/>
      <c r="J18" s="122"/>
      <c r="K18" s="122"/>
      <c r="L18" s="122"/>
      <c r="M18" s="122"/>
      <c r="N18" s="122"/>
      <c r="O18" s="122"/>
      <c r="P18" s="122"/>
      <c r="Q18" s="122"/>
      <c r="R18" s="122"/>
      <c r="S18" s="122"/>
      <c r="T18" s="122"/>
      <c r="U18" s="122"/>
      <c r="V18" s="122"/>
      <c r="W18" s="122"/>
      <c r="X18" s="122"/>
      <c r="Y18" s="122"/>
      <c r="Z18" s="3"/>
    </row>
    <row r="19" spans="2:26">
      <c r="B19" s="9" t="s">
        <v>314</v>
      </c>
      <c r="C19" s="125" t="s">
        <v>315</v>
      </c>
      <c r="D19" s="8" t="s">
        <v>298</v>
      </c>
      <c r="E19" s="132"/>
      <c r="F19" s="132"/>
      <c r="G19" s="132"/>
      <c r="H19" s="132"/>
      <c r="I19" s="132" t="s">
        <v>189</v>
      </c>
      <c r="J19" s="132"/>
      <c r="K19" s="132"/>
      <c r="L19" s="132"/>
      <c r="M19" s="132"/>
      <c r="N19" s="14"/>
      <c r="O19" s="33">
        <f t="shared" ref="O19:O27" si="6">IF($D19="MWh/yr (LHV)",$E19,$J19*$E19*(1-$L19)/3.6)</f>
        <v>0</v>
      </c>
      <c r="P19" s="143" t="str">
        <f>IFERROR(E19/E5,"")</f>
        <v/>
      </c>
      <c r="R19" s="33">
        <f>IF($D19="MWh/yr (LHV)",$E19,$E19*MAX(0, $J19*(1-$L19)-2.441*$L19)/kWh_to_MJ)</f>
        <v>0</v>
      </c>
      <c r="S19" s="142" t="str">
        <f>IFERROR(R19/(SUM($R$19:$R$21)),"")</f>
        <v/>
      </c>
      <c r="T19" s="144"/>
      <c r="U19" s="144"/>
      <c r="V19" s="144"/>
      <c r="W19" s="127"/>
      <c r="Y19" s="13"/>
      <c r="Z19" s="148" t="str">
        <f>IF(AND(C19&lt;&gt;"",OR(E19="",J19="",L19="")),"Missing information in this row. Leave the 'Description of input/output' (Column C) blank for this row if it is not used in this module","")</f>
        <v>Missing information in this row. Leave the 'Description of input/output' (Column C) blank for this row if it is not used in this module</v>
      </c>
    </row>
    <row r="20" spans="2:26" s="6" customFormat="1">
      <c r="B20" s="124" t="s">
        <v>316</v>
      </c>
      <c r="C20" s="125"/>
      <c r="D20" s="8" t="s">
        <v>298</v>
      </c>
      <c r="E20" s="132"/>
      <c r="F20" s="132"/>
      <c r="G20" s="132"/>
      <c r="H20" s="134"/>
      <c r="I20" s="134"/>
      <c r="J20" s="134"/>
      <c r="K20" s="134"/>
      <c r="L20" s="134"/>
      <c r="M20" s="134"/>
      <c r="N20" s="14"/>
      <c r="O20" s="33">
        <f t="shared" si="6"/>
        <v>0</v>
      </c>
      <c r="P20" s="3"/>
      <c r="Q20" s="3"/>
      <c r="R20" s="33">
        <f>IF($D20="MWh/yr (LHV)",$E20,$E20*MAX(0, $J20*(1-$L20)-2.441*$L20)/kWh_to_MJ)</f>
        <v>0</v>
      </c>
      <c r="S20" s="142" t="str">
        <f>IFERROR(R20/(SUM($R$19:$R$21)),"")</f>
        <v/>
      </c>
      <c r="T20" s="144"/>
      <c r="U20" s="144"/>
      <c r="V20" s="144"/>
      <c r="W20" s="127"/>
      <c r="Y20" s="13"/>
      <c r="Z20" s="148" t="str">
        <f t="shared" ref="Z20:Z21" si="7">IF(AND(C20&lt;&gt;"",OR(E20="",J20="",L20="")),"Missing information in this row. Leave the 'Description of input/output' (Column C) blank for this row if it is not used in this module","")</f>
        <v/>
      </c>
    </row>
    <row r="21" spans="2:26" s="6" customFormat="1">
      <c r="B21" s="124" t="s">
        <v>316</v>
      </c>
      <c r="C21" s="125"/>
      <c r="D21" s="8" t="s">
        <v>298</v>
      </c>
      <c r="E21" s="132"/>
      <c r="F21" s="132"/>
      <c r="G21" s="132"/>
      <c r="H21" s="134"/>
      <c r="I21" s="134"/>
      <c r="J21" s="134"/>
      <c r="K21" s="134"/>
      <c r="L21" s="134"/>
      <c r="M21" s="134"/>
      <c r="N21" s="14"/>
      <c r="O21" s="33">
        <f t="shared" si="6"/>
        <v>0</v>
      </c>
      <c r="P21" s="3"/>
      <c r="Q21" s="3"/>
      <c r="R21" s="33">
        <f>IF($D21="MWh/yr (LHV)",$E21,$E21*MAX(0, $J21*(1-$L21)-2.441*$L21)/kWh_to_MJ)</f>
        <v>0</v>
      </c>
      <c r="S21" s="142" t="str">
        <f>IFERROR(R21/(SUM($R$19:$R$21)),"")</f>
        <v/>
      </c>
      <c r="T21" s="144"/>
      <c r="U21" s="144"/>
      <c r="V21" s="144"/>
      <c r="W21" s="127"/>
      <c r="Y21" s="13"/>
      <c r="Z21" s="148" t="str">
        <f t="shared" si="7"/>
        <v/>
      </c>
    </row>
    <row r="22" spans="2:26" s="6" customFormat="1">
      <c r="E22" s="158"/>
      <c r="F22" s="158"/>
      <c r="G22" s="158"/>
      <c r="H22" s="158"/>
      <c r="I22" s="158"/>
      <c r="J22" s="158"/>
      <c r="K22" s="158"/>
      <c r="L22" s="158"/>
      <c r="M22" s="158"/>
    </row>
    <row r="23" spans="2:26">
      <c r="B23" s="123" t="s">
        <v>317</v>
      </c>
      <c r="C23" s="119"/>
      <c r="D23" s="119"/>
      <c r="E23" s="120"/>
      <c r="F23" s="119"/>
      <c r="G23" s="119"/>
      <c r="H23" s="122"/>
      <c r="I23" s="122"/>
      <c r="J23" s="122"/>
      <c r="K23" s="122"/>
      <c r="L23" s="122"/>
      <c r="M23" s="122"/>
      <c r="N23" s="122"/>
      <c r="O23" s="122"/>
      <c r="P23" s="122"/>
      <c r="Q23" s="122"/>
      <c r="R23" s="122"/>
      <c r="S23" s="122"/>
      <c r="T23" s="122"/>
      <c r="U23" s="122"/>
      <c r="V23" s="122"/>
      <c r="W23" s="122"/>
      <c r="X23" s="122"/>
      <c r="Y23" s="122"/>
      <c r="Z23" s="3"/>
    </row>
    <row r="24" spans="2:26" s="6" customFormat="1">
      <c r="B24" s="124" t="s">
        <v>318</v>
      </c>
      <c r="C24" s="125" t="s">
        <v>319</v>
      </c>
      <c r="D24" s="8" t="s">
        <v>298</v>
      </c>
      <c r="E24" s="132"/>
      <c r="F24" s="132"/>
      <c r="G24" s="132"/>
      <c r="H24" s="134"/>
      <c r="I24" s="134"/>
      <c r="J24" s="134"/>
      <c r="K24" s="134"/>
      <c r="L24" s="134"/>
      <c r="M24" s="134"/>
      <c r="N24" s="14"/>
      <c r="O24" s="33">
        <f t="shared" si="6"/>
        <v>0</v>
      </c>
      <c r="P24" s="3"/>
      <c r="Q24" s="3"/>
      <c r="R24" s="3"/>
      <c r="S24" s="3"/>
      <c r="T24" s="136" t="str">
        <f t="shared" ref="T24:T27" si="8">IF(B24="", "", IF(D24="MWh/yr (LHV)", "Use column to right", "Enter data here"))</f>
        <v>Enter data here</v>
      </c>
      <c r="U24" s="136" t="str">
        <f t="shared" ref="U24:U27" si="9">IF(B24="", "", IF(D24="MWh/yr (LHV)", "Enter data here", "Use column to left"))</f>
        <v>Use column to left</v>
      </c>
      <c r="V24" s="133" t="s">
        <v>320</v>
      </c>
      <c r="W24" s="126" t="str">
        <f t="shared" ref="W24:W34" si="10">IFERROR(IF(D24="tonnes/yr", $T24*$E24/$E$19, $U24*$E24*3.6/$E$19), "Unfilled fields on left")</f>
        <v>Unfilled fields on left</v>
      </c>
      <c r="Y24" s="13"/>
      <c r="Z24" s="148" t="str">
        <f t="shared" ref="Z24:Z34" si="11">IF(AND(C24&lt;&gt;"",OR(E24="",J24="",L24="",T24="Enter data here",U24="Enter data here")),"Missing information in this row. Leave the 'Description of input/output' (Column C) blank for this row if it is not used in this module","")</f>
        <v>Missing information in this row. Leave the 'Description of input/output' (Column C) blank for this row if it is not used in this module</v>
      </c>
    </row>
    <row r="25" spans="2:26" s="6" customFormat="1">
      <c r="B25" s="124" t="s">
        <v>318</v>
      </c>
      <c r="C25" s="125" t="s">
        <v>321</v>
      </c>
      <c r="D25" s="8" t="s">
        <v>298</v>
      </c>
      <c r="E25" s="132"/>
      <c r="F25" s="132"/>
      <c r="G25" s="132"/>
      <c r="H25" s="134"/>
      <c r="I25" s="134"/>
      <c r="J25" s="134"/>
      <c r="K25" s="134"/>
      <c r="L25" s="134"/>
      <c r="M25" s="134"/>
      <c r="N25" s="14"/>
      <c r="O25" s="33">
        <f t="shared" si="6"/>
        <v>0</v>
      </c>
      <c r="P25" s="3"/>
      <c r="Q25" s="3"/>
      <c r="R25" s="3"/>
      <c r="S25" s="3"/>
      <c r="T25" s="136" t="str">
        <f t="shared" si="8"/>
        <v>Enter data here</v>
      </c>
      <c r="U25" s="136" t="str">
        <f t="shared" si="9"/>
        <v>Use column to left</v>
      </c>
      <c r="V25" s="133" t="s">
        <v>320</v>
      </c>
      <c r="W25" s="126" t="str">
        <f t="shared" si="10"/>
        <v>Unfilled fields on left</v>
      </c>
      <c r="Y25" s="13"/>
      <c r="Z25" s="148" t="str">
        <f t="shared" si="11"/>
        <v>Missing information in this row. Leave the 'Description of input/output' (Column C) blank for this row if it is not used in this module</v>
      </c>
    </row>
    <row r="26" spans="2:26" s="6" customFormat="1">
      <c r="B26" s="124" t="s">
        <v>322</v>
      </c>
      <c r="C26" s="125" t="s">
        <v>323</v>
      </c>
      <c r="D26" s="8" t="s">
        <v>298</v>
      </c>
      <c r="E26" s="132"/>
      <c r="F26" s="132"/>
      <c r="G26" s="132"/>
      <c r="H26" s="134"/>
      <c r="I26" s="134"/>
      <c r="J26" s="134"/>
      <c r="K26" s="134"/>
      <c r="L26" s="134"/>
      <c r="M26" s="134"/>
      <c r="N26" s="14"/>
      <c r="O26" s="33">
        <f t="shared" si="6"/>
        <v>0</v>
      </c>
      <c r="P26" s="3"/>
      <c r="Q26" s="3"/>
      <c r="R26" s="3"/>
      <c r="S26" s="3"/>
      <c r="T26" s="136" t="str">
        <f t="shared" si="8"/>
        <v>Enter data here</v>
      </c>
      <c r="U26" s="136" t="str">
        <f t="shared" si="9"/>
        <v>Use column to left</v>
      </c>
      <c r="V26" s="133" t="s">
        <v>320</v>
      </c>
      <c r="W26" s="126" t="str">
        <f t="shared" si="10"/>
        <v>Unfilled fields on left</v>
      </c>
      <c r="Y26" s="13"/>
      <c r="Z26" s="148" t="str">
        <f t="shared" si="11"/>
        <v>Missing information in this row. Leave the 'Description of input/output' (Column C) blank for this row if it is not used in this module</v>
      </c>
    </row>
    <row r="27" spans="2:26" s="6" customFormat="1">
      <c r="B27" s="124" t="s">
        <v>322</v>
      </c>
      <c r="C27" s="125" t="s">
        <v>324</v>
      </c>
      <c r="D27" s="8" t="s">
        <v>298</v>
      </c>
      <c r="E27" s="132"/>
      <c r="F27" s="132"/>
      <c r="G27" s="132"/>
      <c r="H27" s="134"/>
      <c r="I27" s="134"/>
      <c r="J27" s="134"/>
      <c r="K27" s="134"/>
      <c r="L27" s="134"/>
      <c r="M27" s="134"/>
      <c r="N27" s="14"/>
      <c r="O27" s="33">
        <f t="shared" si="6"/>
        <v>0</v>
      </c>
      <c r="P27" s="3"/>
      <c r="Q27" s="3"/>
      <c r="R27" s="3"/>
      <c r="S27" s="3"/>
      <c r="T27" s="136" t="str">
        <f t="shared" si="8"/>
        <v>Enter data here</v>
      </c>
      <c r="U27" s="136" t="str">
        <f t="shared" si="9"/>
        <v>Use column to left</v>
      </c>
      <c r="V27" s="133" t="s">
        <v>320</v>
      </c>
      <c r="W27" s="126" t="str">
        <f t="shared" si="10"/>
        <v>Unfilled fields on left</v>
      </c>
      <c r="Y27" s="13"/>
      <c r="Z27" s="148" t="str">
        <f t="shared" si="11"/>
        <v>Missing information in this row. Leave the 'Description of input/output' (Column C) blank for this row if it is not used in this module</v>
      </c>
    </row>
    <row r="28" spans="2:26" s="6" customFormat="1">
      <c r="B28" s="124" t="s">
        <v>325</v>
      </c>
      <c r="C28" s="125" t="s">
        <v>326</v>
      </c>
      <c r="D28" s="8" t="s">
        <v>298</v>
      </c>
      <c r="E28" s="132"/>
      <c r="F28" s="132"/>
      <c r="G28" s="132"/>
      <c r="H28" s="134"/>
      <c r="I28" s="134"/>
      <c r="J28" s="134"/>
      <c r="K28" s="134"/>
      <c r="L28" s="134"/>
      <c r="M28" s="134"/>
      <c r="N28" s="14"/>
      <c r="O28" s="33">
        <f t="shared" ref="O28:O34" si="12">IF($D28="MWh/yr (LHV)",$E28,$J28*$E28*(1-$L28)/3.6)</f>
        <v>0</v>
      </c>
      <c r="P28" s="3"/>
      <c r="Q28" s="3"/>
      <c r="R28" s="3"/>
      <c r="S28" s="3"/>
      <c r="T28" s="133">
        <v>1000</v>
      </c>
      <c r="U28" s="144"/>
      <c r="V28" s="133" t="s">
        <v>327</v>
      </c>
      <c r="W28" s="126" t="str">
        <f t="shared" si="10"/>
        <v>Unfilled fields on left</v>
      </c>
      <c r="Y28" s="13"/>
      <c r="Z28" s="148" t="str">
        <f t="shared" si="11"/>
        <v>Missing information in this row. Leave the 'Description of input/output' (Column C) blank for this row if it is not used in this module</v>
      </c>
    </row>
    <row r="29" spans="2:26" s="6" customFormat="1">
      <c r="B29" s="124" t="s">
        <v>328</v>
      </c>
      <c r="C29" s="125" t="s">
        <v>329</v>
      </c>
      <c r="D29" s="8" t="s">
        <v>298</v>
      </c>
      <c r="E29" s="132"/>
      <c r="F29" s="132"/>
      <c r="G29" s="132"/>
      <c r="H29" s="134"/>
      <c r="I29" s="134"/>
      <c r="J29" s="134"/>
      <c r="K29" s="134"/>
      <c r="L29" s="134"/>
      <c r="M29" s="134"/>
      <c r="N29" s="14"/>
      <c r="O29" s="33">
        <f t="shared" si="12"/>
        <v>0</v>
      </c>
      <c r="P29" s="3"/>
      <c r="Q29" s="3"/>
      <c r="R29" s="3"/>
      <c r="S29" s="3"/>
      <c r="T29" s="133">
        <v>28000</v>
      </c>
      <c r="U29" s="144"/>
      <c r="V29" s="133" t="s">
        <v>330</v>
      </c>
      <c r="W29" s="126" t="str">
        <f t="shared" si="10"/>
        <v>Unfilled fields on left</v>
      </c>
      <c r="Y29" s="13"/>
      <c r="Z29" s="148" t="str">
        <f t="shared" si="11"/>
        <v>Missing information in this row. Leave the 'Description of input/output' (Column C) blank for this row if it is not used in this module</v>
      </c>
    </row>
    <row r="30" spans="2:26" s="6" customFormat="1">
      <c r="B30" s="124" t="s">
        <v>328</v>
      </c>
      <c r="C30" s="125" t="s">
        <v>331</v>
      </c>
      <c r="D30" s="8" t="s">
        <v>298</v>
      </c>
      <c r="E30" s="132"/>
      <c r="F30" s="132"/>
      <c r="G30" s="132"/>
      <c r="H30" s="134"/>
      <c r="I30" s="134"/>
      <c r="J30" s="134"/>
      <c r="K30" s="134"/>
      <c r="L30" s="134"/>
      <c r="M30" s="134"/>
      <c r="N30" s="14"/>
      <c r="O30" s="33">
        <f t="shared" si="12"/>
        <v>0</v>
      </c>
      <c r="P30" s="3"/>
      <c r="Q30" s="3"/>
      <c r="R30" s="3"/>
      <c r="S30" s="3"/>
      <c r="T30" s="133">
        <v>265000</v>
      </c>
      <c r="U30" s="144"/>
      <c r="V30" s="133" t="s">
        <v>330</v>
      </c>
      <c r="W30" s="126" t="str">
        <f t="shared" si="10"/>
        <v>Unfilled fields on left</v>
      </c>
      <c r="Y30" s="13"/>
      <c r="Z30" s="148" t="str">
        <f t="shared" si="11"/>
        <v>Missing information in this row. Leave the 'Description of input/output' (Column C) blank for this row if it is not used in this module</v>
      </c>
    </row>
    <row r="31" spans="2:26" s="6" customFormat="1">
      <c r="B31" s="124"/>
      <c r="C31" s="125"/>
      <c r="D31" s="8"/>
      <c r="E31" s="132"/>
      <c r="F31" s="132"/>
      <c r="G31" s="132"/>
      <c r="H31" s="134"/>
      <c r="I31" s="134"/>
      <c r="J31" s="134"/>
      <c r="K31" s="134"/>
      <c r="L31" s="134"/>
      <c r="M31" s="134"/>
      <c r="N31" s="14"/>
      <c r="O31" s="33">
        <f t="shared" si="12"/>
        <v>0</v>
      </c>
      <c r="P31" s="3"/>
      <c r="Q31" s="3"/>
      <c r="R31" s="3"/>
      <c r="S31" s="3"/>
      <c r="T31" s="133"/>
      <c r="U31" s="144"/>
      <c r="V31" s="133"/>
      <c r="W31" s="126" t="str">
        <f t="shared" si="10"/>
        <v>Unfilled fields on left</v>
      </c>
      <c r="Y31" s="13"/>
      <c r="Z31" s="148" t="str">
        <f t="shared" si="11"/>
        <v/>
      </c>
    </row>
    <row r="32" spans="2:26" s="6" customFormat="1">
      <c r="B32" s="124"/>
      <c r="C32" s="125"/>
      <c r="D32" s="8"/>
      <c r="E32" s="132"/>
      <c r="F32" s="132"/>
      <c r="G32" s="132"/>
      <c r="H32" s="134"/>
      <c r="I32" s="134"/>
      <c r="J32" s="134"/>
      <c r="K32" s="134"/>
      <c r="L32" s="134"/>
      <c r="M32" s="134"/>
      <c r="N32" s="14"/>
      <c r="O32" s="33">
        <f t="shared" si="12"/>
        <v>0</v>
      </c>
      <c r="P32" s="3"/>
      <c r="Q32" s="3"/>
      <c r="R32" s="3"/>
      <c r="S32" s="3"/>
      <c r="T32" s="133"/>
      <c r="U32" s="144"/>
      <c r="V32" s="133"/>
      <c r="W32" s="126" t="str">
        <f t="shared" si="10"/>
        <v>Unfilled fields on left</v>
      </c>
      <c r="Y32" s="13"/>
      <c r="Z32" s="148" t="str">
        <f t="shared" si="11"/>
        <v/>
      </c>
    </row>
    <row r="33" spans="2:26" s="6" customFormat="1">
      <c r="B33" s="124"/>
      <c r="C33" s="125"/>
      <c r="D33" s="8"/>
      <c r="E33" s="132"/>
      <c r="F33" s="132"/>
      <c r="G33" s="132"/>
      <c r="H33" s="134"/>
      <c r="I33" s="134"/>
      <c r="J33" s="134"/>
      <c r="K33" s="134"/>
      <c r="L33" s="134"/>
      <c r="M33" s="134"/>
      <c r="N33" s="14"/>
      <c r="O33" s="33">
        <f t="shared" si="12"/>
        <v>0</v>
      </c>
      <c r="P33" s="3"/>
      <c r="Q33" s="3"/>
      <c r="R33" s="3"/>
      <c r="S33" s="3"/>
      <c r="T33" s="133"/>
      <c r="U33" s="144"/>
      <c r="V33" s="133"/>
      <c r="W33" s="126" t="str">
        <f t="shared" si="10"/>
        <v>Unfilled fields on left</v>
      </c>
      <c r="Y33" s="13"/>
      <c r="Z33" s="148" t="str">
        <f t="shared" si="11"/>
        <v/>
      </c>
    </row>
    <row r="34" spans="2:26">
      <c r="B34" s="9"/>
      <c r="C34" s="8"/>
      <c r="D34" s="8"/>
      <c r="E34" s="132"/>
      <c r="F34" s="132"/>
      <c r="G34" s="132"/>
      <c r="H34" s="134"/>
      <c r="I34" s="134"/>
      <c r="J34" s="134"/>
      <c r="K34" s="134"/>
      <c r="L34" s="134"/>
      <c r="M34" s="134"/>
      <c r="N34" s="14"/>
      <c r="O34" s="33">
        <f t="shared" si="12"/>
        <v>0</v>
      </c>
      <c r="P34" s="3"/>
      <c r="T34" s="16"/>
      <c r="U34" s="15"/>
      <c r="V34" s="16"/>
      <c r="W34" s="126" t="str">
        <f t="shared" si="10"/>
        <v>Unfilled fields on left</v>
      </c>
      <c r="X34" s="6"/>
      <c r="Y34" s="13"/>
      <c r="Z34" s="148" t="str">
        <f t="shared" si="11"/>
        <v/>
      </c>
    </row>
    <row r="35" spans="2:26">
      <c r="C35" s="10"/>
      <c r="D35" s="10"/>
      <c r="E35" s="11"/>
      <c r="F35" s="10"/>
      <c r="H35" s="12"/>
      <c r="I35" s="12"/>
      <c r="J35" s="12"/>
      <c r="K35" s="12"/>
      <c r="L35" s="12"/>
      <c r="M35" s="12"/>
      <c r="N35" s="14"/>
      <c r="O35" s="12"/>
      <c r="P35" s="3"/>
      <c r="T35" s="12"/>
      <c r="U35" s="15"/>
      <c r="V35" s="12"/>
      <c r="W35" s="28"/>
      <c r="Z35" s="3"/>
    </row>
    <row r="36" spans="2:26">
      <c r="N36" s="14"/>
      <c r="P36" s="3"/>
      <c r="V36" s="25" t="s">
        <v>332</v>
      </c>
      <c r="W36" s="128">
        <f>SUM(W4:W35)</f>
        <v>0</v>
      </c>
      <c r="Z36" s="3"/>
    </row>
    <row r="37" spans="2:26">
      <c r="B37" s="123" t="s">
        <v>333</v>
      </c>
      <c r="C37" s="119"/>
      <c r="D37" s="119"/>
      <c r="E37" s="119"/>
      <c r="P37" s="3"/>
      <c r="Z37" s="3"/>
    </row>
    <row r="38" spans="2:26">
      <c r="B38" s="9" t="s">
        <v>334</v>
      </c>
      <c r="C38" s="8" t="s">
        <v>335</v>
      </c>
      <c r="D38" s="8" t="s">
        <v>336</v>
      </c>
      <c r="E38" s="8"/>
    </row>
    <row r="39" spans="2:26">
      <c r="B39" s="9" t="s">
        <v>337</v>
      </c>
      <c r="C39" s="8" t="s">
        <v>338</v>
      </c>
      <c r="D39" s="8" t="s">
        <v>339</v>
      </c>
      <c r="E39" s="156"/>
    </row>
    <row r="40" spans="2:26">
      <c r="B40" s="9"/>
      <c r="C40" s="8"/>
      <c r="D40" s="8"/>
      <c r="E40" s="9"/>
    </row>
    <row r="41" spans="2:26">
      <c r="B41" s="9"/>
      <c r="C41" s="9"/>
      <c r="D41" s="9"/>
      <c r="E41" s="9"/>
    </row>
    <row r="42" spans="2:26">
      <c r="E42" s="3"/>
      <c r="H42" s="3"/>
    </row>
    <row r="43" spans="2:26">
      <c r="E43" s="3"/>
      <c r="H43" s="3"/>
    </row>
    <row r="44" spans="2:26">
      <c r="E44" s="3"/>
      <c r="H44" s="3"/>
    </row>
    <row r="45" spans="2:26">
      <c r="E45" s="3"/>
      <c r="H45" s="3"/>
    </row>
    <row r="46" spans="2:26">
      <c r="E46" s="3"/>
      <c r="H46" s="3"/>
    </row>
    <row r="47" spans="2:26">
      <c r="E47" s="3"/>
      <c r="H47" s="3"/>
    </row>
    <row r="48" spans="2:26">
      <c r="E48" s="3"/>
      <c r="H48" s="3"/>
    </row>
    <row r="49" spans="5:8">
      <c r="E49" s="3"/>
      <c r="H49" s="3"/>
    </row>
    <row r="50" spans="5:8">
      <c r="E50" s="3"/>
      <c r="H50" s="3"/>
    </row>
    <row r="51" spans="5:8">
      <c r="E51" s="3"/>
      <c r="H51" s="3"/>
    </row>
    <row r="52" spans="5:8">
      <c r="E52" s="3"/>
      <c r="H52" s="3"/>
    </row>
    <row r="53" spans="5:8">
      <c r="E53" s="3"/>
      <c r="H53" s="3"/>
    </row>
    <row r="54" spans="5:8">
      <c r="E54" s="3"/>
      <c r="H54" s="3"/>
    </row>
  </sheetData>
  <dataValidations count="3">
    <dataValidation type="list" allowBlank="1" showInputMessage="1" showErrorMessage="1" sqref="D20:D21 D7:D16 D23:D34 D18" xr:uid="{2B78AC28-7B51-442E-A11D-0042E59CEC0D}">
      <formula1>"tonnes/yr, MWh/yr (LHV)"</formula1>
    </dataValidation>
    <dataValidation type="custom" allowBlank="1" showInputMessage="1" showErrorMessage="1" error="Please do not change" sqref="O5 O8:O16 O19:P19 W8:W36 R19:S21 O24:O34 O20:O21 Z5:Z16 Z25:Z34 Z19:Z24" xr:uid="{4CB5F323-5241-401C-942C-380A572C135E}">
      <formula1>"Please do not change"</formula1>
    </dataValidation>
    <dataValidation type="list" allowBlank="1" showInputMessage="1" showErrorMessage="1" sqref="D19 D5" xr:uid="{5A2E2B51-8B4C-4006-9607-CB122106443E}">
      <formula1>"tonnes/yr"</formula1>
    </dataValidation>
  </dataValidations>
  <pageMargins left="0.70000000000000007" right="0.70000000000000007" top="0.75" bottom="0.75" header="0.30000000000000004" footer="0.30000000000000004"/>
  <pageSetup paperSize="9" orientation="portrait" horizontalDpi="0" verticalDpi="0" r:id="rId1"/>
  <ignoredErrors>
    <ignoredError sqref="U29 U28 U34 U30" unlockedFormula="1"/>
  </ignoredErrors>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2" id="{BA2F72EC-61BD-42B5-A404-9963EAF47FEE}">
            <xm:f>OR(Guidance!$C$17="Yes",Guidance!$C$17="")</xm:f>
            <x14:dxf>
              <font>
                <color theme="0"/>
              </font>
              <fill>
                <patternFill>
                  <bgColor theme="0"/>
                </patternFill>
              </fill>
            </x14:dxf>
          </x14:cfRule>
          <xm:sqref>A1</xm:sqref>
        </x14:conditionalFormatting>
        <x14:conditionalFormatting xmlns:xm="http://schemas.microsoft.com/office/excel/2006/main">
          <x14:cfRule type="expression" priority="1" id="{4B61BBE8-8B0F-48AB-AFCF-866336CCCBC7}">
            <xm:f>Guidance!$C$17="No"</xm:f>
            <x14:dxf>
              <font>
                <color theme="0"/>
              </font>
              <fill>
                <patternFill>
                  <bgColor theme="0"/>
                </patternFill>
              </fill>
              <border>
                <left/>
                <right/>
                <top/>
                <bottom/>
              </border>
            </x14:dxf>
          </x14:cfRule>
          <xm:sqref>A2:Z100</xm:sqref>
        </x14:conditionalFormatting>
      </x14:conditionalFormatting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F07976-5868-40AD-9C35-E2CA2438B27A}">
  <sheetPr codeName="Sheet7">
    <tabColor theme="9" tint="0.79998168889431442"/>
  </sheetPr>
  <dimension ref="A1:Z54"/>
  <sheetViews>
    <sheetView showGridLines="0" zoomScale="70" zoomScaleNormal="70" workbookViewId="0"/>
  </sheetViews>
  <sheetFormatPr defaultColWidth="7.28515625" defaultRowHeight="15"/>
  <cols>
    <col min="1" max="1" width="5.28515625" style="3" customWidth="1"/>
    <col min="2" max="2" width="25" style="3" bestFit="1" customWidth="1"/>
    <col min="3" max="3" width="39" style="3" bestFit="1" customWidth="1"/>
    <col min="4" max="4" width="14.42578125" style="3" customWidth="1"/>
    <col min="5" max="5" width="15.28515625" style="5" customWidth="1"/>
    <col min="6" max="6" width="18.140625" style="3" customWidth="1"/>
    <col min="7" max="7" width="17" style="3" customWidth="1"/>
    <col min="8" max="8" width="11.85546875" style="4" customWidth="1"/>
    <col min="9" max="9" width="13.5703125" style="4" customWidth="1"/>
    <col min="10" max="10" width="12.5703125" style="4" customWidth="1"/>
    <col min="11" max="11" width="11" style="4" customWidth="1"/>
    <col min="12" max="12" width="12.28515625" style="4" customWidth="1"/>
    <col min="13" max="13" width="13" style="4" customWidth="1"/>
    <col min="14" max="14" width="16.5703125" style="4" customWidth="1"/>
    <col min="15" max="15" width="14" style="4" customWidth="1"/>
    <col min="16" max="16" width="21.28515625" customWidth="1"/>
    <col min="17" max="17" width="5.85546875" style="3" customWidth="1"/>
    <col min="18" max="18" width="16" style="3" customWidth="1"/>
    <col min="19" max="19" width="19.7109375" style="3" customWidth="1"/>
    <col min="20" max="21" width="20.7109375" style="4" customWidth="1"/>
    <col min="22" max="22" width="16.28515625" style="4" customWidth="1"/>
    <col min="23" max="23" width="22.7109375" style="27" customWidth="1"/>
    <col min="24" max="24" width="7.28515625" style="3" customWidth="1"/>
    <col min="25" max="25" width="21.28515625" style="3" customWidth="1"/>
    <col min="27" max="16384" width="7.28515625" style="3"/>
  </cols>
  <sheetData>
    <row r="1" spans="1:26">
      <c r="A1" s="145" t="s">
        <v>273</v>
      </c>
    </row>
    <row r="2" spans="1:26" ht="95.1" customHeight="1" thickBot="1">
      <c r="B2" s="2" t="s">
        <v>274</v>
      </c>
      <c r="C2" s="2" t="s">
        <v>275</v>
      </c>
      <c r="D2" s="2" t="s">
        <v>22</v>
      </c>
      <c r="E2" s="7" t="s">
        <v>276</v>
      </c>
      <c r="F2" s="2" t="s">
        <v>277</v>
      </c>
      <c r="G2" s="2" t="s">
        <v>278</v>
      </c>
      <c r="H2" s="2" t="s">
        <v>279</v>
      </c>
      <c r="I2" s="2" t="s">
        <v>280</v>
      </c>
      <c r="J2" s="2" t="s">
        <v>281</v>
      </c>
      <c r="K2" s="2" t="s">
        <v>282</v>
      </c>
      <c r="L2" s="2" t="s">
        <v>283</v>
      </c>
      <c r="M2" s="2" t="s">
        <v>284</v>
      </c>
      <c r="N2" s="2" t="s">
        <v>285</v>
      </c>
      <c r="O2" s="2" t="s">
        <v>286</v>
      </c>
      <c r="P2" s="2" t="s">
        <v>287</v>
      </c>
      <c r="Q2" s="2"/>
      <c r="R2" s="26" t="s">
        <v>288</v>
      </c>
      <c r="S2" s="2" t="s">
        <v>289</v>
      </c>
      <c r="T2" s="2" t="s">
        <v>290</v>
      </c>
      <c r="U2" s="2" t="s">
        <v>291</v>
      </c>
      <c r="V2" s="2" t="s">
        <v>292</v>
      </c>
      <c r="W2" s="26" t="s">
        <v>293</v>
      </c>
      <c r="X2" s="26"/>
      <c r="Y2" s="2" t="s">
        <v>294</v>
      </c>
    </row>
    <row r="3" spans="1:26" ht="15.75" thickTop="1"/>
    <row r="4" spans="1:26">
      <c r="B4" s="123" t="s">
        <v>295</v>
      </c>
      <c r="C4" s="119"/>
      <c r="D4" s="119"/>
      <c r="E4" s="120"/>
      <c r="F4" s="119"/>
      <c r="G4" s="121"/>
      <c r="H4" s="122"/>
      <c r="I4" s="122"/>
      <c r="J4" s="122"/>
      <c r="K4" s="122"/>
      <c r="L4" s="122"/>
      <c r="M4" s="122"/>
      <c r="N4" s="122"/>
      <c r="O4" s="122"/>
      <c r="P4" s="122"/>
      <c r="Q4" s="122"/>
      <c r="R4" s="122"/>
      <c r="S4" s="122"/>
      <c r="T4" s="122"/>
      <c r="U4" s="122"/>
      <c r="V4" s="122"/>
      <c r="W4" s="122"/>
      <c r="X4" s="122"/>
      <c r="Y4" s="122"/>
      <c r="Z4" s="3"/>
    </row>
    <row r="5" spans="1:26">
      <c r="B5" s="9" t="s">
        <v>296</v>
      </c>
      <c r="C5" s="125" t="s">
        <v>315</v>
      </c>
      <c r="D5" s="8" t="s">
        <v>298</v>
      </c>
      <c r="E5" s="134"/>
      <c r="F5" s="132"/>
      <c r="G5" s="132"/>
      <c r="H5" s="134"/>
      <c r="I5" s="134" t="s">
        <v>189</v>
      </c>
      <c r="J5" s="134"/>
      <c r="K5" s="134"/>
      <c r="L5" s="134"/>
      <c r="M5" s="134"/>
      <c r="N5" s="14"/>
      <c r="O5" s="33">
        <f t="shared" ref="O5" si="0">IF($D5="MWh/yr (LHV)",$E5,$J5*$E5*(1-$L5)/3.6)</f>
        <v>0</v>
      </c>
      <c r="P5" s="3"/>
      <c r="T5" s="3"/>
      <c r="U5" s="3"/>
      <c r="V5" s="3"/>
      <c r="W5" s="3"/>
      <c r="Z5" s="148" t="str">
        <f>IF(AND(C5&lt;&gt;"",OR(E5="",J5="",L5="")),"Missing information in this row.","")</f>
        <v>Missing information in this row.</v>
      </c>
    </row>
    <row r="6" spans="1:26">
      <c r="E6" s="10"/>
      <c r="F6" s="10"/>
      <c r="G6" s="10"/>
      <c r="H6" s="10"/>
      <c r="I6" s="10"/>
      <c r="J6" s="10"/>
      <c r="K6" s="10"/>
      <c r="L6" s="10"/>
      <c r="M6" s="10"/>
      <c r="N6" s="3"/>
      <c r="O6" s="3"/>
      <c r="P6" s="3"/>
      <c r="T6" s="3"/>
      <c r="U6" s="3"/>
      <c r="V6" s="3"/>
      <c r="W6" s="3"/>
      <c r="Z6" s="3"/>
    </row>
    <row r="7" spans="1:26">
      <c r="B7" s="123" t="s">
        <v>299</v>
      </c>
      <c r="C7" s="119"/>
      <c r="D7" s="119"/>
      <c r="E7" s="120"/>
      <c r="F7" s="119"/>
      <c r="G7" s="119"/>
      <c r="H7" s="122"/>
      <c r="I7" s="122"/>
      <c r="J7" s="122"/>
      <c r="K7" s="122"/>
      <c r="L7" s="122"/>
      <c r="M7" s="122"/>
      <c r="N7" s="122"/>
      <c r="O7" s="122"/>
      <c r="P7" s="122"/>
      <c r="Q7" s="122"/>
      <c r="R7" s="122"/>
      <c r="S7" s="122"/>
      <c r="T7" s="122"/>
      <c r="U7" s="122"/>
      <c r="V7" s="122"/>
      <c r="W7" s="122"/>
      <c r="X7" s="122"/>
      <c r="Y7" s="122"/>
      <c r="Z7" s="3"/>
    </row>
    <row r="8" spans="1:26">
      <c r="B8" s="124" t="s">
        <v>300</v>
      </c>
      <c r="C8" s="125" t="s">
        <v>301</v>
      </c>
      <c r="D8" s="8" t="s">
        <v>302</v>
      </c>
      <c r="E8" s="134"/>
      <c r="F8" s="132"/>
      <c r="G8" s="132"/>
      <c r="H8" s="134"/>
      <c r="I8" s="134"/>
      <c r="J8" s="134"/>
      <c r="K8" s="134"/>
      <c r="L8" s="134"/>
      <c r="M8" s="134"/>
      <c r="N8" s="14"/>
      <c r="O8" s="33">
        <f t="shared" ref="O8:O16" si="1">IF($D8="MWh/yr (LHV)",$E8,$J8*$E8*(1-$L8)/3.6)</f>
        <v>0</v>
      </c>
      <c r="P8" s="3"/>
      <c r="T8" s="136" t="str">
        <f t="shared" ref="T8:T16" si="2">IF(B8="", "", IF(D8="MWh/yr (LHV)", "Use column to right", "Enter data here"))</f>
        <v>Use column to right</v>
      </c>
      <c r="U8" s="136" t="str">
        <f t="shared" ref="U8:U16" si="3">IF(B8="", "", IF(D8="MWh/yr (LHV)", "Enter data here", "Use column to left"))</f>
        <v>Enter data here</v>
      </c>
      <c r="V8" s="133" t="s">
        <v>303</v>
      </c>
      <c r="W8" s="126" t="str">
        <f>IFERROR(IF(D8="tonnes/yr", $T8*$E8/$E$19, $U8*$E8*3.6/$E$19), "Unfilled fields on left")</f>
        <v>Unfilled fields on left</v>
      </c>
      <c r="Y8" s="13"/>
      <c r="Z8" s="148" t="str">
        <f t="shared" ref="Z8:Z16" si="4">IF(AND(C8&lt;&gt;"",OR(E8="",J8="",L8="",T8="Enter data here",U8="Enter data here")),"Missing information in this row. Leave the 'Description of input/output' (Column C) blank for this row if it is not used in this module","")</f>
        <v>Missing information in this row. Leave the 'Description of input/output' (Column C) blank for this row if it is not used in this module</v>
      </c>
    </row>
    <row r="9" spans="1:26">
      <c r="B9" s="124" t="s">
        <v>300</v>
      </c>
      <c r="C9" s="125" t="s">
        <v>304</v>
      </c>
      <c r="D9" s="8" t="s">
        <v>302</v>
      </c>
      <c r="E9" s="134"/>
      <c r="F9" s="132"/>
      <c r="G9" s="132"/>
      <c r="H9" s="134"/>
      <c r="I9" s="134"/>
      <c r="J9" s="134"/>
      <c r="K9" s="134"/>
      <c r="L9" s="134"/>
      <c r="M9" s="134"/>
      <c r="N9" s="14"/>
      <c r="O9" s="33">
        <f t="shared" si="1"/>
        <v>0</v>
      </c>
      <c r="P9" s="3"/>
      <c r="T9" s="136" t="str">
        <f t="shared" si="2"/>
        <v>Use column to right</v>
      </c>
      <c r="U9" s="136" t="str">
        <f t="shared" si="3"/>
        <v>Enter data here</v>
      </c>
      <c r="V9" s="133" t="s">
        <v>303</v>
      </c>
      <c r="W9" s="126" t="str">
        <f t="shared" ref="W9:W16" si="5">IFERROR(IF(D9="tonnes/yr", $T9*$E9/$E$19, $U9*$E9*3.6/$E$19), "Unfilled fields on left")</f>
        <v>Unfilled fields on left</v>
      </c>
      <c r="Y9" s="13"/>
      <c r="Z9" s="148" t="str">
        <f t="shared" si="4"/>
        <v>Missing information in this row. Leave the 'Description of input/output' (Column C) blank for this row if it is not used in this module</v>
      </c>
    </row>
    <row r="10" spans="1:26" s="6" customFormat="1">
      <c r="B10" s="124" t="s">
        <v>300</v>
      </c>
      <c r="C10" s="125" t="s">
        <v>305</v>
      </c>
      <c r="D10" s="8" t="s">
        <v>298</v>
      </c>
      <c r="E10" s="132"/>
      <c r="F10" s="132"/>
      <c r="G10" s="132"/>
      <c r="H10" s="134"/>
      <c r="I10" s="134"/>
      <c r="J10" s="134"/>
      <c r="K10" s="134"/>
      <c r="L10" s="134"/>
      <c r="M10" s="134"/>
      <c r="N10" s="14"/>
      <c r="O10" s="33">
        <f t="shared" si="1"/>
        <v>0</v>
      </c>
      <c r="P10" s="3"/>
      <c r="Q10" s="3"/>
      <c r="R10" s="3"/>
      <c r="S10" s="3"/>
      <c r="T10" s="136" t="str">
        <f t="shared" si="2"/>
        <v>Enter data here</v>
      </c>
      <c r="U10" s="136" t="str">
        <f t="shared" si="3"/>
        <v>Use column to left</v>
      </c>
      <c r="V10" s="133" t="s">
        <v>303</v>
      </c>
      <c r="W10" s="126" t="str">
        <f t="shared" si="5"/>
        <v>Unfilled fields on left</v>
      </c>
      <c r="Y10" s="17"/>
      <c r="Z10" s="148" t="str">
        <f t="shared" si="4"/>
        <v>Missing information in this row. Leave the 'Description of input/output' (Column C) blank for this row if it is not used in this module</v>
      </c>
    </row>
    <row r="11" spans="1:26" s="6" customFormat="1">
      <c r="B11" s="124" t="s">
        <v>300</v>
      </c>
      <c r="C11" s="125" t="s">
        <v>306</v>
      </c>
      <c r="D11" s="8" t="s">
        <v>298</v>
      </c>
      <c r="E11" s="132"/>
      <c r="F11" s="132"/>
      <c r="G11" s="132"/>
      <c r="H11" s="134"/>
      <c r="I11" s="134"/>
      <c r="J11" s="134"/>
      <c r="K11" s="134"/>
      <c r="L11" s="134"/>
      <c r="M11" s="134"/>
      <c r="N11" s="14"/>
      <c r="O11" s="33">
        <f t="shared" si="1"/>
        <v>0</v>
      </c>
      <c r="P11" s="3"/>
      <c r="Q11" s="3"/>
      <c r="R11" s="3"/>
      <c r="S11" s="3"/>
      <c r="T11" s="136" t="str">
        <f t="shared" si="2"/>
        <v>Enter data here</v>
      </c>
      <c r="U11" s="136" t="str">
        <f t="shared" si="3"/>
        <v>Use column to left</v>
      </c>
      <c r="V11" s="133" t="s">
        <v>303</v>
      </c>
      <c r="W11" s="126" t="str">
        <f t="shared" si="5"/>
        <v>Unfilled fields on left</v>
      </c>
      <c r="Y11" s="17"/>
      <c r="Z11" s="148" t="str">
        <f t="shared" si="4"/>
        <v>Missing information in this row. Leave the 'Description of input/output' (Column C) blank for this row if it is not used in this module</v>
      </c>
    </row>
    <row r="12" spans="1:26">
      <c r="B12" s="124" t="s">
        <v>307</v>
      </c>
      <c r="C12" s="125" t="s">
        <v>308</v>
      </c>
      <c r="D12" s="8" t="s">
        <v>298</v>
      </c>
      <c r="E12" s="132"/>
      <c r="F12" s="132"/>
      <c r="G12" s="132"/>
      <c r="H12" s="134"/>
      <c r="I12" s="134"/>
      <c r="J12" s="134"/>
      <c r="K12" s="134"/>
      <c r="L12" s="134"/>
      <c r="M12" s="134"/>
      <c r="N12" s="14"/>
      <c r="O12" s="33">
        <f t="shared" si="1"/>
        <v>0</v>
      </c>
      <c r="P12" s="3"/>
      <c r="T12" s="136" t="str">
        <f t="shared" si="2"/>
        <v>Enter data here</v>
      </c>
      <c r="U12" s="136" t="str">
        <f t="shared" si="3"/>
        <v>Use column to left</v>
      </c>
      <c r="V12" s="133" t="s">
        <v>303</v>
      </c>
      <c r="W12" s="126" t="str">
        <f t="shared" si="5"/>
        <v>Unfilled fields on left</v>
      </c>
      <c r="Y12" s="17"/>
      <c r="Z12" s="148" t="str">
        <f t="shared" si="4"/>
        <v>Missing information in this row. Leave the 'Description of input/output' (Column C) blank for this row if it is not used in this module</v>
      </c>
    </row>
    <row r="13" spans="1:26">
      <c r="B13" s="124" t="s">
        <v>307</v>
      </c>
      <c r="C13" s="125" t="s">
        <v>309</v>
      </c>
      <c r="D13" s="8" t="s">
        <v>298</v>
      </c>
      <c r="E13" s="132"/>
      <c r="F13" s="132"/>
      <c r="G13" s="132"/>
      <c r="H13" s="134"/>
      <c r="I13" s="134"/>
      <c r="J13" s="134"/>
      <c r="K13" s="134"/>
      <c r="L13" s="134"/>
      <c r="M13" s="134"/>
      <c r="N13" s="14"/>
      <c r="O13" s="33">
        <f t="shared" si="1"/>
        <v>0</v>
      </c>
      <c r="P13" s="3"/>
      <c r="T13" s="136" t="str">
        <f t="shared" si="2"/>
        <v>Enter data here</v>
      </c>
      <c r="U13" s="136" t="str">
        <f t="shared" si="3"/>
        <v>Use column to left</v>
      </c>
      <c r="V13" s="133" t="s">
        <v>303</v>
      </c>
      <c r="W13" s="126" t="str">
        <f t="shared" si="5"/>
        <v>Unfilled fields on left</v>
      </c>
      <c r="Y13" s="17"/>
      <c r="Z13" s="148" t="str">
        <f t="shared" si="4"/>
        <v>Missing information in this row. Leave the 'Description of input/output' (Column C) blank for this row if it is not used in this module</v>
      </c>
    </row>
    <row r="14" spans="1:26">
      <c r="B14" s="124" t="s">
        <v>310</v>
      </c>
      <c r="C14" s="125" t="s">
        <v>311</v>
      </c>
      <c r="D14" s="8" t="s">
        <v>298</v>
      </c>
      <c r="E14" s="132"/>
      <c r="F14" s="132"/>
      <c r="G14" s="132"/>
      <c r="H14" s="134"/>
      <c r="I14" s="134"/>
      <c r="J14" s="134"/>
      <c r="K14" s="134"/>
      <c r="L14" s="134"/>
      <c r="M14" s="134"/>
      <c r="N14" s="14"/>
      <c r="O14" s="33">
        <f t="shared" si="1"/>
        <v>0</v>
      </c>
      <c r="P14" s="3"/>
      <c r="T14" s="136" t="str">
        <f t="shared" si="2"/>
        <v>Enter data here</v>
      </c>
      <c r="U14" s="136" t="str">
        <f t="shared" si="3"/>
        <v>Use column to left</v>
      </c>
      <c r="V14" s="133" t="s">
        <v>303</v>
      </c>
      <c r="W14" s="126" t="str">
        <f t="shared" si="5"/>
        <v>Unfilled fields on left</v>
      </c>
      <c r="Y14" s="17"/>
      <c r="Z14" s="148" t="str">
        <f t="shared" si="4"/>
        <v>Missing information in this row. Leave the 'Description of input/output' (Column C) blank for this row if it is not used in this module</v>
      </c>
    </row>
    <row r="15" spans="1:26">
      <c r="B15" s="124" t="s">
        <v>310</v>
      </c>
      <c r="C15" s="125" t="s">
        <v>312</v>
      </c>
      <c r="D15" s="8" t="s">
        <v>298</v>
      </c>
      <c r="E15" s="132"/>
      <c r="F15" s="132"/>
      <c r="G15" s="132"/>
      <c r="H15" s="134"/>
      <c r="I15" s="134"/>
      <c r="J15" s="134"/>
      <c r="K15" s="134"/>
      <c r="L15" s="134"/>
      <c r="M15" s="134"/>
      <c r="N15" s="14"/>
      <c r="O15" s="33">
        <f t="shared" si="1"/>
        <v>0</v>
      </c>
      <c r="P15" s="3"/>
      <c r="T15" s="136" t="str">
        <f t="shared" si="2"/>
        <v>Enter data here</v>
      </c>
      <c r="U15" s="136" t="str">
        <f t="shared" si="3"/>
        <v>Use column to left</v>
      </c>
      <c r="V15" s="133" t="s">
        <v>303</v>
      </c>
      <c r="W15" s="126" t="str">
        <f t="shared" si="5"/>
        <v>Unfilled fields on left</v>
      </c>
      <c r="Y15" s="17"/>
      <c r="Z15" s="148" t="str">
        <f t="shared" si="4"/>
        <v>Missing information in this row. Leave the 'Description of input/output' (Column C) blank for this row if it is not used in this module</v>
      </c>
    </row>
    <row r="16" spans="1:26">
      <c r="B16" s="8"/>
      <c r="C16" s="9"/>
      <c r="D16" s="8"/>
      <c r="E16" s="132"/>
      <c r="F16" s="132"/>
      <c r="G16" s="132"/>
      <c r="H16" s="134"/>
      <c r="I16" s="134"/>
      <c r="J16" s="134"/>
      <c r="K16" s="134"/>
      <c r="L16" s="134"/>
      <c r="M16" s="134"/>
      <c r="N16" s="14"/>
      <c r="O16" s="33">
        <f t="shared" si="1"/>
        <v>0</v>
      </c>
      <c r="P16" s="3"/>
      <c r="T16" s="136" t="str">
        <f t="shared" si="2"/>
        <v/>
      </c>
      <c r="U16" s="136" t="str">
        <f t="shared" si="3"/>
        <v/>
      </c>
      <c r="V16" s="133" t="s">
        <v>303</v>
      </c>
      <c r="W16" s="126" t="str">
        <f t="shared" si="5"/>
        <v>Unfilled fields on left</v>
      </c>
      <c r="Y16" s="17"/>
      <c r="Z16" s="148" t="str">
        <f t="shared" si="4"/>
        <v/>
      </c>
    </row>
    <row r="17" spans="2:26">
      <c r="E17" s="10"/>
      <c r="F17" s="10"/>
      <c r="G17" s="10"/>
      <c r="H17" s="10"/>
      <c r="I17" s="10"/>
      <c r="J17" s="10"/>
      <c r="K17" s="10"/>
      <c r="L17" s="10"/>
      <c r="M17" s="10"/>
      <c r="N17" s="3"/>
      <c r="O17" s="3"/>
      <c r="P17" s="3"/>
      <c r="T17" s="3"/>
      <c r="U17" s="3"/>
      <c r="V17" s="3"/>
      <c r="W17" s="3"/>
      <c r="Z17" s="3"/>
    </row>
    <row r="18" spans="2:26">
      <c r="B18" s="123" t="s">
        <v>313</v>
      </c>
      <c r="C18" s="119"/>
      <c r="D18" s="119"/>
      <c r="E18" s="120"/>
      <c r="F18" s="119"/>
      <c r="G18" s="119"/>
      <c r="H18" s="122"/>
      <c r="I18" s="122"/>
      <c r="J18" s="122"/>
      <c r="K18" s="122"/>
      <c r="L18" s="122"/>
      <c r="M18" s="122"/>
      <c r="N18" s="122"/>
      <c r="O18" s="122"/>
      <c r="P18" s="122"/>
      <c r="Q18" s="122"/>
      <c r="R18" s="122"/>
      <c r="S18" s="122"/>
      <c r="T18" s="122"/>
      <c r="U18" s="122"/>
      <c r="V18" s="122"/>
      <c r="W18" s="122"/>
      <c r="X18" s="122"/>
      <c r="Y18" s="122"/>
      <c r="Z18" s="3"/>
    </row>
    <row r="19" spans="2:26">
      <c r="B19" s="9" t="s">
        <v>314</v>
      </c>
      <c r="C19" s="125" t="s">
        <v>315</v>
      </c>
      <c r="D19" s="8" t="s">
        <v>298</v>
      </c>
      <c r="E19" s="132"/>
      <c r="F19" s="132"/>
      <c r="G19" s="132"/>
      <c r="H19" s="132"/>
      <c r="I19" s="132" t="s">
        <v>189</v>
      </c>
      <c r="J19" s="132"/>
      <c r="K19" s="132"/>
      <c r="L19" s="132"/>
      <c r="M19" s="132"/>
      <c r="N19" s="14"/>
      <c r="O19" s="33">
        <f t="shared" ref="O19:O34" si="6">IF($D19="MWh/yr (LHV)",$E19,$J19*$E19*(1-$L19)/3.6)</f>
        <v>0</v>
      </c>
      <c r="P19" s="143" t="str">
        <f>IFERROR(E19/E5,"")</f>
        <v/>
      </c>
      <c r="R19" s="33">
        <f>IF($D19="MWh/yr (LHV)",$E19,$E19*MAX(0, $J19*(1-$L19)-2.441*$L19)/kWh_to_MJ)</f>
        <v>0</v>
      </c>
      <c r="S19" s="142" t="str">
        <f>IFERROR(R19/(SUM($R$19:$R$21)),"")</f>
        <v/>
      </c>
      <c r="T19" s="144"/>
      <c r="U19" s="144"/>
      <c r="V19" s="144"/>
      <c r="W19" s="127"/>
      <c r="Y19" s="13"/>
      <c r="Z19" s="148" t="str">
        <f>IF(AND(C19&lt;&gt;"",OR(E19="",J19="",L19="")),"Missing information in this row. Leave the 'Description of input/output' (Column C) blank for this row if it is not used in this module","")</f>
        <v>Missing information in this row. Leave the 'Description of input/output' (Column C) blank for this row if it is not used in this module</v>
      </c>
    </row>
    <row r="20" spans="2:26" s="6" customFormat="1">
      <c r="B20" s="124" t="s">
        <v>316</v>
      </c>
      <c r="C20" s="125"/>
      <c r="D20" s="8" t="s">
        <v>298</v>
      </c>
      <c r="E20" s="132"/>
      <c r="F20" s="132"/>
      <c r="G20" s="132"/>
      <c r="H20" s="134"/>
      <c r="I20" s="134"/>
      <c r="J20" s="134"/>
      <c r="K20" s="134"/>
      <c r="L20" s="134"/>
      <c r="M20" s="134"/>
      <c r="N20" s="14"/>
      <c r="O20" s="33">
        <f t="shared" si="6"/>
        <v>0</v>
      </c>
      <c r="P20" s="3"/>
      <c r="Q20" s="3"/>
      <c r="R20" s="33">
        <f>IF($D20="MWh/yr (LHV)",$E20,$E20*MAX(0, $J20*(1-$L20)-2.441*$L20)/kWh_to_MJ)</f>
        <v>0</v>
      </c>
      <c r="S20" s="142" t="str">
        <f>IFERROR(R20/(SUM($R$19:$R$21)),"")</f>
        <v/>
      </c>
      <c r="T20" s="144"/>
      <c r="U20" s="144"/>
      <c r="V20" s="144"/>
      <c r="W20" s="127"/>
      <c r="Y20" s="13"/>
      <c r="Z20" s="148" t="str">
        <f>IF(AND(C20&lt;&gt;"",OR(E20="",J20="",L20="")),"Missing information in this row. Leave the 'Description of input/output' (Column C) blank for this row if it is not used in this module","")</f>
        <v/>
      </c>
    </row>
    <row r="21" spans="2:26" s="6" customFormat="1">
      <c r="B21" s="124" t="s">
        <v>316</v>
      </c>
      <c r="C21" s="125"/>
      <c r="D21" s="8" t="s">
        <v>298</v>
      </c>
      <c r="E21" s="132"/>
      <c r="F21" s="132"/>
      <c r="G21" s="132"/>
      <c r="H21" s="134"/>
      <c r="I21" s="134"/>
      <c r="J21" s="134"/>
      <c r="K21" s="134"/>
      <c r="L21" s="134"/>
      <c r="M21" s="134"/>
      <c r="N21" s="14"/>
      <c r="O21" s="33">
        <f t="shared" si="6"/>
        <v>0</v>
      </c>
      <c r="P21" s="3"/>
      <c r="Q21" s="3"/>
      <c r="R21" s="33">
        <f>IF($D21="MWh/yr (LHV)",$E21,$E21*MAX(0, $J21*(1-$L21)-2.441*$L21)/kWh_to_MJ)</f>
        <v>0</v>
      </c>
      <c r="S21" s="142" t="str">
        <f>IFERROR(R21/(SUM($R$19:$R$21)),"")</f>
        <v/>
      </c>
      <c r="T21" s="144"/>
      <c r="U21" s="144"/>
      <c r="V21" s="144"/>
      <c r="W21" s="127"/>
      <c r="Y21" s="13"/>
      <c r="Z21" s="148" t="str">
        <f>IF(AND(C21&lt;&gt;"",OR(E21="",J21="",L21="")),"Missing information in this row. Leave the 'Description of input/output' (Column C) blank for this row if it is not used in this module","")</f>
        <v/>
      </c>
    </row>
    <row r="22" spans="2:26" s="6" customFormat="1">
      <c r="E22" s="158"/>
      <c r="F22" s="158"/>
      <c r="G22" s="158"/>
      <c r="H22" s="158"/>
      <c r="I22" s="158"/>
      <c r="J22" s="158"/>
      <c r="K22" s="158"/>
      <c r="L22" s="158"/>
      <c r="M22" s="158"/>
    </row>
    <row r="23" spans="2:26">
      <c r="B23" s="123" t="s">
        <v>317</v>
      </c>
      <c r="C23" s="119"/>
      <c r="D23" s="119"/>
      <c r="E23" s="120"/>
      <c r="F23" s="119"/>
      <c r="G23" s="119"/>
      <c r="H23" s="122"/>
      <c r="I23" s="122"/>
      <c r="J23" s="122"/>
      <c r="K23" s="122"/>
      <c r="L23" s="122"/>
      <c r="M23" s="122"/>
      <c r="N23" s="122"/>
      <c r="O23" s="122"/>
      <c r="P23" s="122"/>
      <c r="Q23" s="122"/>
      <c r="R23" s="122"/>
      <c r="S23" s="122"/>
      <c r="T23" s="122"/>
      <c r="U23" s="122"/>
      <c r="V23" s="122"/>
      <c r="W23" s="122"/>
      <c r="X23" s="122"/>
      <c r="Y23" s="122"/>
      <c r="Z23" s="3"/>
    </row>
    <row r="24" spans="2:26" s="6" customFormat="1">
      <c r="B24" s="124" t="s">
        <v>318</v>
      </c>
      <c r="C24" s="125" t="s">
        <v>319</v>
      </c>
      <c r="D24" s="8" t="s">
        <v>298</v>
      </c>
      <c r="E24" s="132"/>
      <c r="F24" s="132"/>
      <c r="G24" s="132"/>
      <c r="H24" s="134"/>
      <c r="I24" s="134"/>
      <c r="J24" s="134"/>
      <c r="K24" s="134"/>
      <c r="L24" s="134"/>
      <c r="M24" s="134"/>
      <c r="N24" s="14"/>
      <c r="O24" s="33">
        <f t="shared" si="6"/>
        <v>0</v>
      </c>
      <c r="P24" s="3"/>
      <c r="Q24" s="3"/>
      <c r="R24" s="3"/>
      <c r="S24" s="3"/>
      <c r="T24" s="136" t="str">
        <f t="shared" ref="T24:T27" si="7">IF(B24="", "", IF(D24="MWh/yr (LHV)", "Use column to right", "Enter data here"))</f>
        <v>Enter data here</v>
      </c>
      <c r="U24" s="136" t="str">
        <f t="shared" ref="U24:U27" si="8">IF(B24="", "", IF(D24="MWh/yr (LHV)", "Enter data here", "Use column to left"))</f>
        <v>Use column to left</v>
      </c>
      <c r="V24" s="133" t="s">
        <v>320</v>
      </c>
      <c r="W24" s="126" t="str">
        <f t="shared" ref="W24:W34" si="9">IFERROR(IF(D24="tonnes/yr", $T24*$E24/$E$19, $U24*$E24*3.6/$E$19), "Unfilled fields on left")</f>
        <v>Unfilled fields on left</v>
      </c>
      <c r="Y24" s="13"/>
      <c r="Z24" s="148" t="str">
        <f t="shared" ref="Z24:Z34" si="10">IF(AND(C24&lt;&gt;"",OR(E24="",J24="",L24="",T24="Enter data here",U24="Enter data here")),"Missing information in this row. Leave the 'Description of input/output' (Column C) blank for this row if it is not used in this module","")</f>
        <v>Missing information in this row. Leave the 'Description of input/output' (Column C) blank for this row if it is not used in this module</v>
      </c>
    </row>
    <row r="25" spans="2:26" s="6" customFormat="1">
      <c r="B25" s="124" t="s">
        <v>318</v>
      </c>
      <c r="C25" s="125" t="s">
        <v>321</v>
      </c>
      <c r="D25" s="8" t="s">
        <v>298</v>
      </c>
      <c r="E25" s="132"/>
      <c r="F25" s="132"/>
      <c r="G25" s="132"/>
      <c r="H25" s="134"/>
      <c r="I25" s="134"/>
      <c r="J25" s="134"/>
      <c r="K25" s="134"/>
      <c r="L25" s="134"/>
      <c r="M25" s="134"/>
      <c r="N25" s="14"/>
      <c r="O25" s="33">
        <f t="shared" si="6"/>
        <v>0</v>
      </c>
      <c r="P25" s="3"/>
      <c r="Q25" s="3"/>
      <c r="R25" s="3"/>
      <c r="S25" s="3"/>
      <c r="T25" s="136" t="str">
        <f t="shared" si="7"/>
        <v>Enter data here</v>
      </c>
      <c r="U25" s="136" t="str">
        <f t="shared" si="8"/>
        <v>Use column to left</v>
      </c>
      <c r="V25" s="133" t="s">
        <v>320</v>
      </c>
      <c r="W25" s="126" t="str">
        <f t="shared" si="9"/>
        <v>Unfilled fields on left</v>
      </c>
      <c r="Y25" s="13"/>
      <c r="Z25" s="148" t="str">
        <f t="shared" si="10"/>
        <v>Missing information in this row. Leave the 'Description of input/output' (Column C) blank for this row if it is not used in this module</v>
      </c>
    </row>
    <row r="26" spans="2:26" s="6" customFormat="1">
      <c r="B26" s="124" t="s">
        <v>322</v>
      </c>
      <c r="C26" s="125" t="s">
        <v>323</v>
      </c>
      <c r="D26" s="8" t="s">
        <v>298</v>
      </c>
      <c r="E26" s="132"/>
      <c r="F26" s="132"/>
      <c r="G26" s="132"/>
      <c r="H26" s="134"/>
      <c r="I26" s="134"/>
      <c r="J26" s="134"/>
      <c r="K26" s="134"/>
      <c r="L26" s="134"/>
      <c r="M26" s="134"/>
      <c r="N26" s="14"/>
      <c r="O26" s="33">
        <f t="shared" si="6"/>
        <v>0</v>
      </c>
      <c r="P26" s="3"/>
      <c r="Q26" s="3"/>
      <c r="R26" s="3"/>
      <c r="S26" s="3"/>
      <c r="T26" s="136" t="str">
        <f t="shared" si="7"/>
        <v>Enter data here</v>
      </c>
      <c r="U26" s="136" t="str">
        <f t="shared" si="8"/>
        <v>Use column to left</v>
      </c>
      <c r="V26" s="133" t="s">
        <v>320</v>
      </c>
      <c r="W26" s="126" t="str">
        <f t="shared" si="9"/>
        <v>Unfilled fields on left</v>
      </c>
      <c r="Y26" s="13"/>
      <c r="Z26" s="148" t="str">
        <f t="shared" si="10"/>
        <v>Missing information in this row. Leave the 'Description of input/output' (Column C) blank for this row if it is not used in this module</v>
      </c>
    </row>
    <row r="27" spans="2:26" s="6" customFormat="1">
      <c r="B27" s="124" t="s">
        <v>322</v>
      </c>
      <c r="C27" s="125" t="s">
        <v>324</v>
      </c>
      <c r="D27" s="8" t="s">
        <v>298</v>
      </c>
      <c r="E27" s="132"/>
      <c r="F27" s="132"/>
      <c r="G27" s="132"/>
      <c r="H27" s="134"/>
      <c r="I27" s="134"/>
      <c r="J27" s="134"/>
      <c r="K27" s="134"/>
      <c r="L27" s="134"/>
      <c r="M27" s="134"/>
      <c r="N27" s="14"/>
      <c r="O27" s="33">
        <f t="shared" si="6"/>
        <v>0</v>
      </c>
      <c r="P27" s="3"/>
      <c r="Q27" s="3"/>
      <c r="R27" s="3"/>
      <c r="S27" s="3"/>
      <c r="T27" s="136" t="str">
        <f t="shared" si="7"/>
        <v>Enter data here</v>
      </c>
      <c r="U27" s="136" t="str">
        <f t="shared" si="8"/>
        <v>Use column to left</v>
      </c>
      <c r="V27" s="133" t="s">
        <v>320</v>
      </c>
      <c r="W27" s="126" t="str">
        <f t="shared" si="9"/>
        <v>Unfilled fields on left</v>
      </c>
      <c r="Y27" s="13"/>
      <c r="Z27" s="148" t="str">
        <f t="shared" si="10"/>
        <v>Missing information in this row. Leave the 'Description of input/output' (Column C) blank for this row if it is not used in this module</v>
      </c>
    </row>
    <row r="28" spans="2:26" s="6" customFormat="1">
      <c r="B28" s="124" t="s">
        <v>325</v>
      </c>
      <c r="C28" s="125" t="s">
        <v>326</v>
      </c>
      <c r="D28" s="8" t="s">
        <v>298</v>
      </c>
      <c r="E28" s="132"/>
      <c r="F28" s="132"/>
      <c r="G28" s="132"/>
      <c r="H28" s="134"/>
      <c r="I28" s="134"/>
      <c r="J28" s="134"/>
      <c r="K28" s="134"/>
      <c r="L28" s="134"/>
      <c r="M28" s="134"/>
      <c r="N28" s="14"/>
      <c r="O28" s="33">
        <f t="shared" si="6"/>
        <v>0</v>
      </c>
      <c r="P28" s="3"/>
      <c r="Q28" s="3"/>
      <c r="R28" s="3"/>
      <c r="S28" s="3"/>
      <c r="T28" s="133">
        <v>1000</v>
      </c>
      <c r="U28" s="144"/>
      <c r="V28" s="133" t="s">
        <v>340</v>
      </c>
      <c r="W28" s="126" t="str">
        <f t="shared" si="9"/>
        <v>Unfilled fields on left</v>
      </c>
      <c r="Y28" s="13"/>
      <c r="Z28" s="148" t="str">
        <f t="shared" si="10"/>
        <v>Missing information in this row. Leave the 'Description of input/output' (Column C) blank for this row if it is not used in this module</v>
      </c>
    </row>
    <row r="29" spans="2:26" s="6" customFormat="1">
      <c r="B29" s="124" t="s">
        <v>328</v>
      </c>
      <c r="C29" s="125" t="s">
        <v>329</v>
      </c>
      <c r="D29" s="8" t="s">
        <v>298</v>
      </c>
      <c r="E29" s="132"/>
      <c r="F29" s="132"/>
      <c r="G29" s="132"/>
      <c r="H29" s="134"/>
      <c r="I29" s="134"/>
      <c r="J29" s="134"/>
      <c r="K29" s="134"/>
      <c r="L29" s="134"/>
      <c r="M29" s="134"/>
      <c r="N29" s="14"/>
      <c r="O29" s="33">
        <f t="shared" si="6"/>
        <v>0</v>
      </c>
      <c r="P29" s="3"/>
      <c r="Q29" s="3"/>
      <c r="R29" s="3"/>
      <c r="S29" s="3"/>
      <c r="T29" s="133">
        <v>28000</v>
      </c>
      <c r="U29" s="144"/>
      <c r="V29" s="133" t="s">
        <v>330</v>
      </c>
      <c r="W29" s="126" t="str">
        <f t="shared" si="9"/>
        <v>Unfilled fields on left</v>
      </c>
      <c r="Y29" s="13"/>
      <c r="Z29" s="148" t="str">
        <f t="shared" si="10"/>
        <v>Missing information in this row. Leave the 'Description of input/output' (Column C) blank for this row if it is not used in this module</v>
      </c>
    </row>
    <row r="30" spans="2:26" s="6" customFormat="1">
      <c r="B30" s="124" t="s">
        <v>328</v>
      </c>
      <c r="C30" s="125" t="s">
        <v>331</v>
      </c>
      <c r="D30" s="8" t="s">
        <v>298</v>
      </c>
      <c r="E30" s="132"/>
      <c r="F30" s="132"/>
      <c r="G30" s="132"/>
      <c r="H30" s="134"/>
      <c r="I30" s="134"/>
      <c r="J30" s="134"/>
      <c r="K30" s="134"/>
      <c r="L30" s="134"/>
      <c r="M30" s="134"/>
      <c r="N30" s="14"/>
      <c r="O30" s="33">
        <f t="shared" si="6"/>
        <v>0</v>
      </c>
      <c r="P30" s="3"/>
      <c r="Q30" s="3"/>
      <c r="R30" s="3"/>
      <c r="S30" s="3"/>
      <c r="T30" s="133">
        <v>265000</v>
      </c>
      <c r="U30" s="144"/>
      <c r="V30" s="133" t="s">
        <v>330</v>
      </c>
      <c r="W30" s="126" t="str">
        <f t="shared" si="9"/>
        <v>Unfilled fields on left</v>
      </c>
      <c r="Y30" s="13"/>
      <c r="Z30" s="148" t="str">
        <f t="shared" si="10"/>
        <v>Missing information in this row. Leave the 'Description of input/output' (Column C) blank for this row if it is not used in this module</v>
      </c>
    </row>
    <row r="31" spans="2:26" s="6" customFormat="1">
      <c r="B31" s="124"/>
      <c r="C31" s="125"/>
      <c r="D31" s="8"/>
      <c r="E31" s="132"/>
      <c r="F31" s="132"/>
      <c r="G31" s="132"/>
      <c r="H31" s="134"/>
      <c r="I31" s="134"/>
      <c r="J31" s="134"/>
      <c r="K31" s="134"/>
      <c r="L31" s="134"/>
      <c r="M31" s="134"/>
      <c r="N31" s="14"/>
      <c r="O31" s="33">
        <f t="shared" si="6"/>
        <v>0</v>
      </c>
      <c r="P31" s="3"/>
      <c r="Q31" s="3"/>
      <c r="R31" s="3"/>
      <c r="S31" s="3"/>
      <c r="T31" s="133"/>
      <c r="U31" s="144"/>
      <c r="V31" s="133"/>
      <c r="W31" s="126" t="str">
        <f t="shared" si="9"/>
        <v>Unfilled fields on left</v>
      </c>
      <c r="Y31" s="13"/>
      <c r="Z31" s="148" t="str">
        <f t="shared" si="10"/>
        <v/>
      </c>
    </row>
    <row r="32" spans="2:26" s="6" customFormat="1">
      <c r="B32" s="124"/>
      <c r="C32" s="125"/>
      <c r="D32" s="8"/>
      <c r="E32" s="132"/>
      <c r="F32" s="132"/>
      <c r="G32" s="132"/>
      <c r="H32" s="134"/>
      <c r="I32" s="134"/>
      <c r="J32" s="134"/>
      <c r="K32" s="134"/>
      <c r="L32" s="134"/>
      <c r="M32" s="134"/>
      <c r="N32" s="14"/>
      <c r="O32" s="33">
        <f t="shared" si="6"/>
        <v>0</v>
      </c>
      <c r="P32" s="3"/>
      <c r="Q32" s="3"/>
      <c r="R32" s="3"/>
      <c r="S32" s="3"/>
      <c r="T32" s="133"/>
      <c r="U32" s="144"/>
      <c r="V32" s="133"/>
      <c r="W32" s="126" t="str">
        <f t="shared" si="9"/>
        <v>Unfilled fields on left</v>
      </c>
      <c r="Y32" s="13"/>
      <c r="Z32" s="148" t="str">
        <f t="shared" si="10"/>
        <v/>
      </c>
    </row>
    <row r="33" spans="2:26" s="6" customFormat="1">
      <c r="B33" s="124"/>
      <c r="C33" s="125"/>
      <c r="D33" s="8"/>
      <c r="E33" s="132"/>
      <c r="F33" s="132"/>
      <c r="G33" s="132"/>
      <c r="H33" s="134"/>
      <c r="I33" s="134"/>
      <c r="J33" s="134"/>
      <c r="K33" s="134"/>
      <c r="L33" s="134"/>
      <c r="M33" s="134"/>
      <c r="N33" s="14"/>
      <c r="O33" s="33">
        <f t="shared" si="6"/>
        <v>0</v>
      </c>
      <c r="P33" s="3"/>
      <c r="Q33" s="3"/>
      <c r="R33" s="3"/>
      <c r="S33" s="3"/>
      <c r="T33" s="133"/>
      <c r="U33" s="144"/>
      <c r="V33" s="133"/>
      <c r="W33" s="126" t="str">
        <f t="shared" si="9"/>
        <v>Unfilled fields on left</v>
      </c>
      <c r="Y33" s="13"/>
      <c r="Z33" s="148" t="str">
        <f t="shared" si="10"/>
        <v/>
      </c>
    </row>
    <row r="34" spans="2:26">
      <c r="B34" s="9"/>
      <c r="C34" s="8"/>
      <c r="D34" s="8"/>
      <c r="E34" s="132"/>
      <c r="F34" s="132"/>
      <c r="G34" s="132"/>
      <c r="H34" s="134"/>
      <c r="I34" s="134"/>
      <c r="J34" s="134"/>
      <c r="K34" s="134"/>
      <c r="L34" s="134"/>
      <c r="M34" s="134"/>
      <c r="N34" s="14"/>
      <c r="O34" s="33">
        <f t="shared" si="6"/>
        <v>0</v>
      </c>
      <c r="P34" s="3"/>
      <c r="T34" s="16"/>
      <c r="U34" s="15"/>
      <c r="V34" s="16"/>
      <c r="W34" s="126" t="str">
        <f t="shared" si="9"/>
        <v>Unfilled fields on left</v>
      </c>
      <c r="X34" s="6"/>
      <c r="Y34" s="13"/>
      <c r="Z34" s="148" t="str">
        <f t="shared" si="10"/>
        <v/>
      </c>
    </row>
    <row r="35" spans="2:26">
      <c r="C35" s="10"/>
      <c r="D35" s="10"/>
      <c r="E35" s="11"/>
      <c r="F35" s="10"/>
      <c r="H35" s="12"/>
      <c r="I35" s="12"/>
      <c r="J35" s="12"/>
      <c r="K35" s="12"/>
      <c r="L35" s="12"/>
      <c r="M35" s="12"/>
      <c r="N35" s="14"/>
      <c r="O35" s="12"/>
      <c r="P35" s="3"/>
      <c r="T35" s="12"/>
      <c r="U35" s="15"/>
      <c r="V35" s="12"/>
      <c r="W35" s="28"/>
      <c r="Z35" s="3"/>
    </row>
    <row r="36" spans="2:26">
      <c r="N36" s="14"/>
      <c r="P36" s="3"/>
      <c r="V36" s="25" t="s">
        <v>332</v>
      </c>
      <c r="W36" s="128">
        <f>SUM(W4:W35)</f>
        <v>0</v>
      </c>
      <c r="Z36" s="3"/>
    </row>
    <row r="37" spans="2:26">
      <c r="B37" s="123" t="s">
        <v>333</v>
      </c>
      <c r="C37" s="119"/>
      <c r="D37" s="119"/>
      <c r="E37" s="119"/>
      <c r="P37" s="3"/>
      <c r="Z37" s="3"/>
    </row>
    <row r="38" spans="2:26">
      <c r="B38" s="9" t="s">
        <v>334</v>
      </c>
      <c r="C38" s="8" t="s">
        <v>335</v>
      </c>
      <c r="D38" s="8" t="s">
        <v>336</v>
      </c>
      <c r="E38" s="8"/>
    </row>
    <row r="39" spans="2:26">
      <c r="B39" s="9"/>
      <c r="C39" s="8"/>
      <c r="D39" s="8"/>
      <c r="E39" s="9"/>
    </row>
    <row r="40" spans="2:26">
      <c r="B40" s="9"/>
      <c r="C40" s="8"/>
      <c r="D40" s="8"/>
      <c r="E40" s="9"/>
    </row>
    <row r="41" spans="2:26">
      <c r="B41" s="9"/>
      <c r="C41" s="9"/>
      <c r="D41" s="9"/>
      <c r="E41" s="9"/>
    </row>
    <row r="42" spans="2:26">
      <c r="E42" s="3"/>
      <c r="H42" s="3"/>
    </row>
    <row r="43" spans="2:26">
      <c r="E43" s="3"/>
      <c r="H43" s="3"/>
    </row>
    <row r="44" spans="2:26">
      <c r="E44" s="3"/>
      <c r="H44" s="3"/>
    </row>
    <row r="45" spans="2:26">
      <c r="E45" s="3"/>
      <c r="H45" s="3"/>
    </row>
    <row r="46" spans="2:26">
      <c r="E46" s="3"/>
      <c r="H46" s="3"/>
    </row>
    <row r="47" spans="2:26">
      <c r="E47" s="3"/>
      <c r="H47" s="3"/>
    </row>
    <row r="48" spans="2:26">
      <c r="E48" s="3"/>
      <c r="H48" s="3"/>
    </row>
    <row r="49" spans="5:8">
      <c r="E49" s="3"/>
      <c r="H49" s="3"/>
    </row>
    <row r="50" spans="5:8">
      <c r="E50" s="3"/>
      <c r="H50" s="3"/>
    </row>
    <row r="51" spans="5:8">
      <c r="E51" s="3"/>
      <c r="H51" s="3"/>
    </row>
    <row r="52" spans="5:8">
      <c r="E52" s="3"/>
      <c r="H52" s="3"/>
    </row>
    <row r="53" spans="5:8">
      <c r="E53" s="3"/>
      <c r="H53" s="3"/>
    </row>
    <row r="54" spans="5:8">
      <c r="E54" s="3"/>
      <c r="H54" s="3"/>
    </row>
  </sheetData>
  <dataValidations count="3">
    <dataValidation type="custom" allowBlank="1" showInputMessage="1" showErrorMessage="1" error="Please do not change" sqref="O5 O8:O16 O19:O21 W8:W36 R19:S21 O24:O34 Z19:Z21 Z8:Z16 Z24:Z34 Z5 P19" xr:uid="{FE28A7FC-25BD-4F60-94F0-9B4CD1E00B8D}">
      <formula1>"Please do not change"</formula1>
    </dataValidation>
    <dataValidation type="list" allowBlank="1" showInputMessage="1" showErrorMessage="1" sqref="D18 D7:D16 D23:D34 D20:D21" xr:uid="{0B3B8C1A-EE5B-4BD4-A3B5-E1C290F75C03}">
      <formula1>"tonnes/yr, MWh/yr (LHV)"</formula1>
    </dataValidation>
    <dataValidation type="list" allowBlank="1" showInputMessage="1" showErrorMessage="1" sqref="D19 D5" xr:uid="{C833E686-6559-4628-8BA4-27B0CA17283D}">
      <formula1>"tonnes/yr"</formula1>
    </dataValidation>
  </dataValidations>
  <pageMargins left="0.70000000000000007" right="0.70000000000000007" top="0.75" bottom="0.75" header="0.30000000000000004" footer="0.30000000000000004"/>
  <pageSetup paperSize="9" orientation="portrait" horizontalDpi="0" verticalDpi="0" r:id="rId1"/>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2" id="{00ED6341-3A25-465B-BB85-E16F68D669E7}">
            <xm:f>OR(Guidance!$C$17="Yes",Guidance!$C$17="")</xm:f>
            <x14:dxf>
              <font>
                <color theme="0"/>
              </font>
              <fill>
                <patternFill>
                  <bgColor theme="0"/>
                </patternFill>
              </fill>
            </x14:dxf>
          </x14:cfRule>
          <xm:sqref>A1</xm:sqref>
        </x14:conditionalFormatting>
        <x14:conditionalFormatting xmlns:xm="http://schemas.microsoft.com/office/excel/2006/main">
          <x14:cfRule type="expression" priority="1" id="{CFA42469-7573-4131-8748-037CB3EBFC7D}">
            <xm:f>Guidance!$C$17="No"</xm:f>
            <x14:dxf>
              <font>
                <color theme="0"/>
              </font>
              <fill>
                <patternFill>
                  <bgColor theme="0"/>
                </patternFill>
              </fill>
              <border>
                <left/>
                <right/>
                <top/>
                <bottom/>
                <vertical/>
                <horizontal/>
              </border>
            </x14:dxf>
          </x14:cfRule>
          <xm:sqref>A2:Z100</xm:sqref>
        </x14:conditionalFormatting>
      </x14:conditionalFormatting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8">
    <tabColor theme="9" tint="0.79998168889431442"/>
  </sheetPr>
  <dimension ref="A1:Z54"/>
  <sheetViews>
    <sheetView showGridLines="0" zoomScale="70" zoomScaleNormal="70" workbookViewId="0"/>
  </sheetViews>
  <sheetFormatPr defaultColWidth="7.28515625" defaultRowHeight="15"/>
  <cols>
    <col min="1" max="1" width="5.28515625" style="3" customWidth="1"/>
    <col min="2" max="2" width="25" style="3" bestFit="1" customWidth="1"/>
    <col min="3" max="3" width="39" style="3" bestFit="1" customWidth="1"/>
    <col min="4" max="4" width="14.42578125" style="3" customWidth="1"/>
    <col min="5" max="5" width="15.28515625" style="5" customWidth="1"/>
    <col min="6" max="6" width="18.140625" style="3" customWidth="1"/>
    <col min="7" max="7" width="17" style="3" customWidth="1"/>
    <col min="8" max="8" width="11.85546875" style="4" customWidth="1"/>
    <col min="9" max="9" width="13.5703125" style="4" customWidth="1"/>
    <col min="10" max="10" width="12.5703125" style="4" customWidth="1"/>
    <col min="11" max="11" width="11" style="4" customWidth="1"/>
    <col min="12" max="12" width="12.28515625" style="4" customWidth="1"/>
    <col min="13" max="13" width="13" style="4" customWidth="1"/>
    <col min="14" max="14" width="16.5703125" style="4" customWidth="1"/>
    <col min="15" max="15" width="14" style="4" customWidth="1"/>
    <col min="16" max="16" width="21.28515625" customWidth="1"/>
    <col min="17" max="17" width="5.85546875" style="3" customWidth="1"/>
    <col min="18" max="18" width="16" style="3" customWidth="1"/>
    <col min="19" max="19" width="19.7109375" style="3" customWidth="1"/>
    <col min="20" max="21" width="20.7109375" style="4" customWidth="1"/>
    <col min="22" max="22" width="16.28515625" style="4" customWidth="1"/>
    <col min="23" max="23" width="22.7109375" style="27" customWidth="1"/>
    <col min="24" max="24" width="7.28515625" style="3" customWidth="1"/>
    <col min="25" max="25" width="21.28515625" style="3" customWidth="1"/>
    <col min="27" max="16384" width="7.28515625" style="3"/>
  </cols>
  <sheetData>
    <row r="1" spans="1:26">
      <c r="A1" s="145" t="s">
        <v>273</v>
      </c>
    </row>
    <row r="2" spans="1:26" ht="94.5" customHeight="1" thickBot="1">
      <c r="B2" s="2" t="s">
        <v>274</v>
      </c>
      <c r="C2" s="2" t="s">
        <v>275</v>
      </c>
      <c r="D2" s="2" t="s">
        <v>22</v>
      </c>
      <c r="E2" s="7" t="s">
        <v>276</v>
      </c>
      <c r="F2" s="2" t="s">
        <v>277</v>
      </c>
      <c r="G2" s="2" t="s">
        <v>278</v>
      </c>
      <c r="H2" s="2" t="s">
        <v>279</v>
      </c>
      <c r="I2" s="2" t="s">
        <v>280</v>
      </c>
      <c r="J2" s="2" t="s">
        <v>281</v>
      </c>
      <c r="K2" s="2" t="s">
        <v>282</v>
      </c>
      <c r="L2" s="2" t="s">
        <v>283</v>
      </c>
      <c r="M2" s="2" t="s">
        <v>284</v>
      </c>
      <c r="N2" s="2" t="s">
        <v>285</v>
      </c>
      <c r="O2" s="2" t="s">
        <v>286</v>
      </c>
      <c r="P2" s="2" t="s">
        <v>287</v>
      </c>
      <c r="Q2" s="2"/>
      <c r="R2" s="26" t="s">
        <v>288</v>
      </c>
      <c r="S2" s="2" t="s">
        <v>289</v>
      </c>
      <c r="T2" s="2" t="s">
        <v>341</v>
      </c>
      <c r="U2" s="2" t="s">
        <v>291</v>
      </c>
      <c r="V2" s="2" t="s">
        <v>292</v>
      </c>
      <c r="W2" s="26" t="s">
        <v>293</v>
      </c>
      <c r="X2" s="26"/>
      <c r="Y2" s="2" t="s">
        <v>294</v>
      </c>
    </row>
    <row r="3" spans="1:26" ht="15.75" thickTop="1"/>
    <row r="4" spans="1:26">
      <c r="B4" s="123" t="s">
        <v>295</v>
      </c>
      <c r="C4" s="119"/>
      <c r="D4" s="119"/>
      <c r="E4" s="120"/>
      <c r="F4" s="119"/>
      <c r="G4" s="121"/>
      <c r="H4" s="122"/>
      <c r="I4" s="122"/>
      <c r="J4" s="122"/>
      <c r="K4" s="122"/>
      <c r="L4" s="122"/>
      <c r="M4" s="122"/>
      <c r="N4" s="122"/>
      <c r="O4" s="122"/>
      <c r="P4" s="122"/>
      <c r="Q4" s="122"/>
      <c r="R4" s="122"/>
      <c r="S4" s="122"/>
      <c r="T4" s="122"/>
      <c r="U4" s="122"/>
      <c r="V4" s="122"/>
      <c r="W4" s="122"/>
      <c r="X4" s="122"/>
      <c r="Y4" s="122"/>
      <c r="Z4" s="3"/>
    </row>
    <row r="5" spans="1:26">
      <c r="B5" s="9" t="s">
        <v>296</v>
      </c>
      <c r="C5" s="125" t="s">
        <v>315</v>
      </c>
      <c r="D5" s="8" t="s">
        <v>298</v>
      </c>
      <c r="E5" s="134"/>
      <c r="F5" s="132"/>
      <c r="G5" s="132"/>
      <c r="H5" s="134"/>
      <c r="I5" s="134" t="s">
        <v>189</v>
      </c>
      <c r="J5" s="134"/>
      <c r="K5" s="134"/>
      <c r="L5" s="134"/>
      <c r="M5" s="134"/>
      <c r="N5" s="14"/>
      <c r="O5" s="33">
        <f t="shared" ref="O5" si="0">IF($D5="MWh/yr (LHV)",$E5,$J5*$E5*(1-$L5)/3.6)</f>
        <v>0</v>
      </c>
      <c r="P5" s="3"/>
      <c r="T5" s="3"/>
      <c r="U5" s="3"/>
      <c r="V5" s="3"/>
      <c r="W5" s="3"/>
      <c r="Z5" s="148" t="str">
        <f>IF(AND(C5&lt;&gt;"",OR(E5="",J5="",L5="")),"Missing information in this row.","")</f>
        <v>Missing information in this row.</v>
      </c>
    </row>
    <row r="6" spans="1:26">
      <c r="E6" s="10"/>
      <c r="F6" s="10"/>
      <c r="G6" s="10"/>
      <c r="H6" s="10"/>
      <c r="I6" s="10"/>
      <c r="J6" s="10"/>
      <c r="K6" s="10"/>
      <c r="L6" s="10"/>
      <c r="M6" s="10"/>
      <c r="N6" s="3"/>
      <c r="O6" s="3"/>
      <c r="P6" s="3"/>
      <c r="T6" s="3"/>
      <c r="U6" s="3"/>
      <c r="V6" s="3"/>
      <c r="W6" s="3"/>
      <c r="Z6" s="3"/>
    </row>
    <row r="7" spans="1:26">
      <c r="B7" s="123" t="s">
        <v>299</v>
      </c>
      <c r="C7" s="119"/>
      <c r="D7" s="119"/>
      <c r="E7" s="138"/>
      <c r="F7" s="139"/>
      <c r="G7" s="139"/>
      <c r="H7" s="135"/>
      <c r="I7" s="135"/>
      <c r="J7" s="135"/>
      <c r="K7" s="135"/>
      <c r="L7" s="135"/>
      <c r="M7" s="135"/>
      <c r="N7" s="122"/>
      <c r="O7" s="135"/>
      <c r="P7" s="122"/>
      <c r="Q7" s="122"/>
      <c r="R7" s="122"/>
      <c r="S7" s="122"/>
      <c r="T7" s="135"/>
      <c r="U7" s="135"/>
      <c r="V7" s="135"/>
      <c r="W7" s="122"/>
      <c r="X7" s="122"/>
      <c r="Y7" s="122"/>
      <c r="Z7" s="3"/>
    </row>
    <row r="8" spans="1:26">
      <c r="B8" s="124" t="s">
        <v>300</v>
      </c>
      <c r="C8" s="125" t="s">
        <v>301</v>
      </c>
      <c r="D8" s="8" t="s">
        <v>302</v>
      </c>
      <c r="E8" s="134"/>
      <c r="F8" s="132"/>
      <c r="G8" s="132"/>
      <c r="H8" s="134"/>
      <c r="I8" s="134"/>
      <c r="J8" s="134"/>
      <c r="K8" s="134"/>
      <c r="L8" s="134"/>
      <c r="M8" s="134"/>
      <c r="N8" s="14"/>
      <c r="O8" s="33">
        <f t="shared" ref="O8:O16" si="1">IF($D8="MWh/yr (LHV)",$E8,$J8*$E8*(1-$L8)/3.6)</f>
        <v>0</v>
      </c>
      <c r="P8" s="3"/>
      <c r="T8" s="136" t="str">
        <f t="shared" ref="T8:T16" si="2">IF(B8="", "", IF(D8="MWh/yr (LHV)", "Use column to right", "Enter data here"))</f>
        <v>Use column to right</v>
      </c>
      <c r="U8" s="136" t="str">
        <f t="shared" ref="U8:U16" si="3">IF(B8="", "", IF(D8="MWh/yr (LHV)", "Enter data here", "Use column to left"))</f>
        <v>Enter data here</v>
      </c>
      <c r="V8" s="133" t="s">
        <v>303</v>
      </c>
      <c r="W8" s="126" t="str">
        <f>IFERROR(IF(D8="tonnes/yr", $T8*$E8/$E$19, $U8*$E8*3.6/$E$19), "Unfilled fields on left")</f>
        <v>Unfilled fields on left</v>
      </c>
      <c r="Y8" s="13"/>
      <c r="Z8" s="148" t="str">
        <f t="shared" ref="Z8:Z16" si="4">IF(AND(C8&lt;&gt;"",OR(E8="",J8="",L8="",T8="Enter data here",U8="Enter data here")),"Missing information in this row. Leave the 'Description of input/output' (Column C) blank for this row if it is not used in this module","")</f>
        <v>Missing information in this row. Leave the 'Description of input/output' (Column C) blank for this row if it is not used in this module</v>
      </c>
    </row>
    <row r="9" spans="1:26">
      <c r="B9" s="124" t="s">
        <v>300</v>
      </c>
      <c r="C9" s="125" t="s">
        <v>304</v>
      </c>
      <c r="D9" s="8" t="s">
        <v>302</v>
      </c>
      <c r="E9" s="134"/>
      <c r="F9" s="132"/>
      <c r="G9" s="132"/>
      <c r="H9" s="134"/>
      <c r="I9" s="134"/>
      <c r="J9" s="134"/>
      <c r="K9" s="134"/>
      <c r="L9" s="134"/>
      <c r="M9" s="134"/>
      <c r="N9" s="14"/>
      <c r="O9" s="33">
        <f t="shared" si="1"/>
        <v>0</v>
      </c>
      <c r="P9" s="3"/>
      <c r="T9" s="136" t="str">
        <f t="shared" si="2"/>
        <v>Use column to right</v>
      </c>
      <c r="U9" s="136" t="str">
        <f t="shared" si="3"/>
        <v>Enter data here</v>
      </c>
      <c r="V9" s="133" t="s">
        <v>303</v>
      </c>
      <c r="W9" s="126" t="str">
        <f t="shared" ref="W9:W16" si="5">IFERROR(IF(D9="tonnes/yr", $T9*$E9/$E$19, $U9*$E9*3.6/$E$19), "Unfilled fields on left")</f>
        <v>Unfilled fields on left</v>
      </c>
      <c r="Y9" s="13"/>
      <c r="Z9" s="148" t="str">
        <f t="shared" si="4"/>
        <v>Missing information in this row. Leave the 'Description of input/output' (Column C) blank for this row if it is not used in this module</v>
      </c>
    </row>
    <row r="10" spans="1:26" s="6" customFormat="1">
      <c r="B10" s="124" t="s">
        <v>300</v>
      </c>
      <c r="C10" s="125" t="s">
        <v>305</v>
      </c>
      <c r="D10" s="8" t="s">
        <v>298</v>
      </c>
      <c r="E10" s="132"/>
      <c r="F10" s="132"/>
      <c r="G10" s="132"/>
      <c r="H10" s="134"/>
      <c r="I10" s="134"/>
      <c r="J10" s="134"/>
      <c r="K10" s="134"/>
      <c r="L10" s="134"/>
      <c r="M10" s="134"/>
      <c r="N10" s="14"/>
      <c r="O10" s="33">
        <f t="shared" si="1"/>
        <v>0</v>
      </c>
      <c r="P10" s="3"/>
      <c r="Q10" s="3"/>
      <c r="R10" s="3"/>
      <c r="S10" s="3"/>
      <c r="T10" s="136" t="str">
        <f t="shared" si="2"/>
        <v>Enter data here</v>
      </c>
      <c r="U10" s="136" t="str">
        <f t="shared" si="3"/>
        <v>Use column to left</v>
      </c>
      <c r="V10" s="133" t="s">
        <v>303</v>
      </c>
      <c r="W10" s="126" t="str">
        <f t="shared" si="5"/>
        <v>Unfilled fields on left</v>
      </c>
      <c r="Y10" s="17"/>
      <c r="Z10" s="148" t="str">
        <f t="shared" si="4"/>
        <v>Missing information in this row. Leave the 'Description of input/output' (Column C) blank for this row if it is not used in this module</v>
      </c>
    </row>
    <row r="11" spans="1:26" s="6" customFormat="1">
      <c r="B11" s="124" t="s">
        <v>300</v>
      </c>
      <c r="C11" s="125" t="s">
        <v>306</v>
      </c>
      <c r="D11" s="8" t="s">
        <v>298</v>
      </c>
      <c r="E11" s="132"/>
      <c r="F11" s="132"/>
      <c r="G11" s="132"/>
      <c r="H11" s="134"/>
      <c r="I11" s="134"/>
      <c r="J11" s="134"/>
      <c r="K11" s="134"/>
      <c r="L11" s="134"/>
      <c r="M11" s="134"/>
      <c r="N11" s="14"/>
      <c r="O11" s="33">
        <f t="shared" si="1"/>
        <v>0</v>
      </c>
      <c r="P11" s="3"/>
      <c r="Q11" s="3"/>
      <c r="R11" s="3"/>
      <c r="S11" s="3"/>
      <c r="T11" s="136" t="str">
        <f t="shared" si="2"/>
        <v>Enter data here</v>
      </c>
      <c r="U11" s="136" t="str">
        <f t="shared" si="3"/>
        <v>Use column to left</v>
      </c>
      <c r="V11" s="133" t="s">
        <v>303</v>
      </c>
      <c r="W11" s="126" t="str">
        <f t="shared" si="5"/>
        <v>Unfilled fields on left</v>
      </c>
      <c r="Y11" s="17"/>
      <c r="Z11" s="148" t="str">
        <f t="shared" si="4"/>
        <v>Missing information in this row. Leave the 'Description of input/output' (Column C) blank for this row if it is not used in this module</v>
      </c>
    </row>
    <row r="12" spans="1:26">
      <c r="B12" s="124" t="s">
        <v>307</v>
      </c>
      <c r="C12" s="125" t="s">
        <v>342</v>
      </c>
      <c r="D12" s="8" t="s">
        <v>298</v>
      </c>
      <c r="E12" s="132"/>
      <c r="F12" s="132"/>
      <c r="G12" s="132"/>
      <c r="H12" s="134"/>
      <c r="I12" s="134"/>
      <c r="J12" s="134"/>
      <c r="K12" s="134"/>
      <c r="L12" s="134"/>
      <c r="M12" s="134"/>
      <c r="N12" s="14"/>
      <c r="O12" s="33">
        <f t="shared" si="1"/>
        <v>0</v>
      </c>
      <c r="P12" s="3"/>
      <c r="T12" s="136" t="str">
        <f t="shared" si="2"/>
        <v>Enter data here</v>
      </c>
      <c r="U12" s="136" t="str">
        <f t="shared" si="3"/>
        <v>Use column to left</v>
      </c>
      <c r="V12" s="133" t="s">
        <v>303</v>
      </c>
      <c r="W12" s="126" t="str">
        <f t="shared" si="5"/>
        <v>Unfilled fields on left</v>
      </c>
      <c r="Y12" s="17"/>
      <c r="Z12" s="148" t="str">
        <f t="shared" si="4"/>
        <v>Missing information in this row. Leave the 'Description of input/output' (Column C) blank for this row if it is not used in this module</v>
      </c>
    </row>
    <row r="13" spans="1:26">
      <c r="B13" s="124" t="s">
        <v>307</v>
      </c>
      <c r="C13" s="125" t="s">
        <v>309</v>
      </c>
      <c r="D13" s="8" t="s">
        <v>298</v>
      </c>
      <c r="E13" s="132"/>
      <c r="F13" s="132"/>
      <c r="G13" s="132"/>
      <c r="H13" s="134"/>
      <c r="I13" s="134"/>
      <c r="J13" s="134"/>
      <c r="K13" s="134"/>
      <c r="L13" s="134"/>
      <c r="M13" s="134"/>
      <c r="N13" s="14"/>
      <c r="O13" s="33">
        <f t="shared" si="1"/>
        <v>0</v>
      </c>
      <c r="P13" s="3"/>
      <c r="T13" s="136" t="str">
        <f t="shared" si="2"/>
        <v>Enter data here</v>
      </c>
      <c r="U13" s="136" t="str">
        <f t="shared" si="3"/>
        <v>Use column to left</v>
      </c>
      <c r="V13" s="133" t="s">
        <v>303</v>
      </c>
      <c r="W13" s="126" t="str">
        <f t="shared" si="5"/>
        <v>Unfilled fields on left</v>
      </c>
      <c r="Y13" s="17"/>
      <c r="Z13" s="148" t="str">
        <f t="shared" si="4"/>
        <v>Missing information in this row. Leave the 'Description of input/output' (Column C) blank for this row if it is not used in this module</v>
      </c>
    </row>
    <row r="14" spans="1:26">
      <c r="B14" s="124" t="s">
        <v>310</v>
      </c>
      <c r="C14" s="125" t="s">
        <v>311</v>
      </c>
      <c r="D14" s="8" t="s">
        <v>298</v>
      </c>
      <c r="E14" s="132"/>
      <c r="F14" s="132"/>
      <c r="G14" s="132"/>
      <c r="H14" s="134"/>
      <c r="I14" s="134"/>
      <c r="J14" s="134"/>
      <c r="K14" s="134"/>
      <c r="L14" s="134"/>
      <c r="M14" s="134"/>
      <c r="N14" s="14"/>
      <c r="O14" s="33">
        <f t="shared" si="1"/>
        <v>0</v>
      </c>
      <c r="P14" s="3"/>
      <c r="T14" s="136" t="str">
        <f t="shared" si="2"/>
        <v>Enter data here</v>
      </c>
      <c r="U14" s="136" t="str">
        <f t="shared" si="3"/>
        <v>Use column to left</v>
      </c>
      <c r="V14" s="133" t="s">
        <v>303</v>
      </c>
      <c r="W14" s="126" t="str">
        <f t="shared" si="5"/>
        <v>Unfilled fields on left</v>
      </c>
      <c r="Y14" s="17"/>
      <c r="Z14" s="148" t="str">
        <f t="shared" si="4"/>
        <v>Missing information in this row. Leave the 'Description of input/output' (Column C) blank for this row if it is not used in this module</v>
      </c>
    </row>
    <row r="15" spans="1:26">
      <c r="B15" s="124" t="s">
        <v>310</v>
      </c>
      <c r="C15" s="125" t="s">
        <v>312</v>
      </c>
      <c r="D15" s="8" t="s">
        <v>298</v>
      </c>
      <c r="E15" s="132"/>
      <c r="F15" s="132"/>
      <c r="G15" s="132"/>
      <c r="H15" s="134"/>
      <c r="I15" s="134"/>
      <c r="J15" s="134"/>
      <c r="K15" s="134"/>
      <c r="L15" s="134"/>
      <c r="M15" s="134"/>
      <c r="N15" s="14"/>
      <c r="O15" s="33">
        <f t="shared" si="1"/>
        <v>0</v>
      </c>
      <c r="P15" s="3"/>
      <c r="T15" s="136" t="str">
        <f t="shared" si="2"/>
        <v>Enter data here</v>
      </c>
      <c r="U15" s="136" t="str">
        <f t="shared" si="3"/>
        <v>Use column to left</v>
      </c>
      <c r="V15" s="133" t="s">
        <v>303</v>
      </c>
      <c r="W15" s="126" t="str">
        <f t="shared" si="5"/>
        <v>Unfilled fields on left</v>
      </c>
      <c r="Y15" s="17"/>
      <c r="Z15" s="148" t="str">
        <f t="shared" si="4"/>
        <v>Missing information in this row. Leave the 'Description of input/output' (Column C) blank for this row if it is not used in this module</v>
      </c>
    </row>
    <row r="16" spans="1:26">
      <c r="B16" s="8"/>
      <c r="C16" s="9"/>
      <c r="D16" s="8"/>
      <c r="E16" s="132"/>
      <c r="F16" s="132"/>
      <c r="G16" s="132"/>
      <c r="H16" s="134"/>
      <c r="I16" s="134"/>
      <c r="J16" s="134"/>
      <c r="K16" s="134"/>
      <c r="L16" s="134"/>
      <c r="M16" s="134"/>
      <c r="N16" s="14"/>
      <c r="O16" s="33">
        <f t="shared" si="1"/>
        <v>0</v>
      </c>
      <c r="P16" s="3"/>
      <c r="T16" s="136" t="str">
        <f t="shared" si="2"/>
        <v/>
      </c>
      <c r="U16" s="136" t="str">
        <f t="shared" si="3"/>
        <v/>
      </c>
      <c r="V16" s="133" t="s">
        <v>303</v>
      </c>
      <c r="W16" s="126" t="str">
        <f t="shared" si="5"/>
        <v>Unfilled fields on left</v>
      </c>
      <c r="Y16" s="17"/>
      <c r="Z16" s="148" t="str">
        <f t="shared" si="4"/>
        <v/>
      </c>
    </row>
    <row r="17" spans="2:26">
      <c r="E17" s="10"/>
      <c r="F17" s="10"/>
      <c r="G17" s="10"/>
      <c r="H17" s="10"/>
      <c r="I17" s="10"/>
      <c r="J17" s="10"/>
      <c r="K17" s="10"/>
      <c r="L17" s="10"/>
      <c r="M17" s="10"/>
      <c r="N17" s="3"/>
      <c r="O17" s="3"/>
      <c r="P17" s="3"/>
      <c r="T17" s="3"/>
      <c r="U17" s="3"/>
      <c r="V17" s="3"/>
      <c r="W17" s="3"/>
      <c r="Z17" s="3"/>
    </row>
    <row r="18" spans="2:26">
      <c r="B18" s="123" t="s">
        <v>313</v>
      </c>
      <c r="C18" s="119"/>
      <c r="D18" s="119"/>
      <c r="E18" s="138"/>
      <c r="F18" s="139"/>
      <c r="G18" s="139"/>
      <c r="H18" s="135"/>
      <c r="I18" s="135"/>
      <c r="J18" s="135"/>
      <c r="K18" s="135"/>
      <c r="L18" s="135"/>
      <c r="M18" s="135"/>
      <c r="N18" s="122"/>
      <c r="O18" s="135"/>
      <c r="P18" s="122"/>
      <c r="Q18" s="122"/>
      <c r="R18" s="122"/>
      <c r="S18" s="122"/>
      <c r="T18" s="135"/>
      <c r="U18" s="135"/>
      <c r="V18" s="135"/>
      <c r="W18" s="122"/>
      <c r="X18" s="122"/>
      <c r="Y18" s="122"/>
      <c r="Z18" s="3"/>
    </row>
    <row r="19" spans="2:26">
      <c r="B19" s="9" t="s">
        <v>314</v>
      </c>
      <c r="C19" s="125" t="s">
        <v>315</v>
      </c>
      <c r="D19" s="8" t="s">
        <v>298</v>
      </c>
      <c r="E19" s="132"/>
      <c r="F19" s="132"/>
      <c r="G19" s="132"/>
      <c r="H19" s="132"/>
      <c r="I19" s="132" t="s">
        <v>189</v>
      </c>
      <c r="J19" s="132"/>
      <c r="K19" s="132"/>
      <c r="L19" s="132"/>
      <c r="M19" s="132"/>
      <c r="N19" s="14"/>
      <c r="O19" s="33">
        <f>IF($D19="MWh/yr (LHV)",$E19,$J19*$E19*(1-$L19)/3.6)</f>
        <v>0</v>
      </c>
      <c r="P19" s="143" t="str">
        <f>IFERROR(E19/E5,"")</f>
        <v/>
      </c>
      <c r="R19" s="33">
        <f>IF($D19="MWh/yr (LHV)",$E19,$E19*MAX(0, $J19*(1-$L19)-2.441*$L19)/kWh_to_MJ)</f>
        <v>0</v>
      </c>
      <c r="S19" s="142" t="str">
        <f>IFERROR(R19/(SUM($R$19:$R$21)),"")</f>
        <v/>
      </c>
      <c r="T19" s="144"/>
      <c r="U19" s="144"/>
      <c r="V19" s="144"/>
      <c r="W19" s="127"/>
      <c r="Y19" s="13"/>
      <c r="Z19" s="148" t="str">
        <f>IF(AND(C19&lt;&gt;"",OR(E19="",J19="",L19="")),"Missing information in this row. Leave the 'Description of input/output' (Column C) blank for this row if it is not used in this module","")</f>
        <v>Missing information in this row. Leave the 'Description of input/output' (Column C) blank for this row if it is not used in this module</v>
      </c>
    </row>
    <row r="20" spans="2:26" s="6" customFormat="1">
      <c r="B20" s="124" t="s">
        <v>316</v>
      </c>
      <c r="C20" s="125" t="s">
        <v>343</v>
      </c>
      <c r="D20" s="8" t="s">
        <v>298</v>
      </c>
      <c r="E20" s="132"/>
      <c r="F20" s="132"/>
      <c r="G20" s="132"/>
      <c r="H20" s="134"/>
      <c r="I20" s="134"/>
      <c r="J20" s="134"/>
      <c r="K20" s="134"/>
      <c r="L20" s="134"/>
      <c r="M20" s="134"/>
      <c r="N20" s="14"/>
      <c r="O20" s="33">
        <f t="shared" ref="O20:O27" si="6">IF($D20="MWh/yr (LHV)",$E20,$J20*$E20*(1-$L20)/3.6)</f>
        <v>0</v>
      </c>
      <c r="P20" s="3"/>
      <c r="Q20" s="3"/>
      <c r="R20" s="33">
        <f>IF($D20="MWh/yr (LHV)",$E20,$E20*MAX(0, $J20*(1-$L20)-2.441*$L20)/kWh_to_MJ)</f>
        <v>0</v>
      </c>
      <c r="S20" s="142" t="str">
        <f>IFERROR(R20/(SUM($R$19:$R$21)),"")</f>
        <v/>
      </c>
      <c r="T20" s="144"/>
      <c r="U20" s="144"/>
      <c r="V20" s="144"/>
      <c r="W20" s="127"/>
      <c r="Y20" s="13"/>
      <c r="Z20" s="148" t="str">
        <f>IF(AND(C20&lt;&gt;"",OR(E20="",J20="",L20="")),"Missing information in this row. Leave the 'Description of input/output' (Column C) blank for this row if it is not used in this module","")</f>
        <v>Missing information in this row. Leave the 'Description of input/output' (Column C) blank for this row if it is not used in this module</v>
      </c>
    </row>
    <row r="21" spans="2:26" s="6" customFormat="1">
      <c r="B21" s="124" t="s">
        <v>316</v>
      </c>
      <c r="C21" s="125"/>
      <c r="D21" s="8"/>
      <c r="E21" s="132"/>
      <c r="F21" s="132"/>
      <c r="G21" s="132"/>
      <c r="H21" s="134"/>
      <c r="I21" s="134"/>
      <c r="J21" s="134"/>
      <c r="K21" s="134"/>
      <c r="L21" s="134"/>
      <c r="M21" s="134"/>
      <c r="N21" s="14"/>
      <c r="O21" s="33">
        <f t="shared" si="6"/>
        <v>0</v>
      </c>
      <c r="P21" s="3"/>
      <c r="Q21" s="3"/>
      <c r="R21" s="33">
        <f>IF($D21="MWh/yr (LHV)",$E21,$E21*MAX(0, $J21*(1-$L21)-2.441*$L21)/kWh_to_MJ)</f>
        <v>0</v>
      </c>
      <c r="S21" s="142" t="str">
        <f>IFERROR(R21/(SUM($R$19:$R$21)),"")</f>
        <v/>
      </c>
      <c r="T21" s="144"/>
      <c r="U21" s="144"/>
      <c r="V21" s="144"/>
      <c r="W21" s="127"/>
      <c r="Y21" s="13"/>
      <c r="Z21" s="148" t="str">
        <f>IF(AND(C21&lt;&gt;"",OR(E21="",J21="",L21="")),"Missing information in this row. Leave the 'Description of input/output' (Column C) blank for this row if it is not used in this module","")</f>
        <v/>
      </c>
    </row>
    <row r="22" spans="2:26" s="6" customFormat="1">
      <c r="E22" s="158"/>
      <c r="F22" s="158"/>
      <c r="G22" s="158"/>
      <c r="H22" s="158"/>
      <c r="I22" s="158"/>
      <c r="J22" s="158"/>
      <c r="K22" s="158"/>
      <c r="L22" s="158"/>
      <c r="M22" s="158"/>
    </row>
    <row r="23" spans="2:26">
      <c r="B23" s="123" t="s">
        <v>317</v>
      </c>
      <c r="C23" s="119"/>
      <c r="D23" s="119"/>
      <c r="E23" s="138"/>
      <c r="F23" s="139"/>
      <c r="G23" s="139"/>
      <c r="H23" s="135"/>
      <c r="I23" s="135"/>
      <c r="J23" s="135"/>
      <c r="K23" s="135"/>
      <c r="L23" s="135"/>
      <c r="M23" s="135"/>
      <c r="N23" s="122"/>
      <c r="O23" s="135"/>
      <c r="P23" s="122"/>
      <c r="Q23" s="122"/>
      <c r="R23" s="122"/>
      <c r="S23" s="122"/>
      <c r="T23" s="135"/>
      <c r="U23" s="135"/>
      <c r="V23" s="135"/>
      <c r="W23" s="122"/>
      <c r="X23" s="122"/>
      <c r="Y23" s="122"/>
      <c r="Z23" s="3"/>
    </row>
    <row r="24" spans="2:26" s="6" customFormat="1">
      <c r="B24" s="124" t="s">
        <v>318</v>
      </c>
      <c r="C24" s="125" t="s">
        <v>319</v>
      </c>
      <c r="D24" s="8" t="s">
        <v>298</v>
      </c>
      <c r="E24" s="132"/>
      <c r="F24" s="132"/>
      <c r="G24" s="132"/>
      <c r="H24" s="134"/>
      <c r="I24" s="134"/>
      <c r="J24" s="134"/>
      <c r="K24" s="134"/>
      <c r="L24" s="134"/>
      <c r="M24" s="134"/>
      <c r="N24" s="14"/>
      <c r="O24" s="33">
        <f t="shared" si="6"/>
        <v>0</v>
      </c>
      <c r="P24" s="3"/>
      <c r="Q24" s="3"/>
      <c r="R24" s="3"/>
      <c r="S24" s="3"/>
      <c r="T24" s="136" t="str">
        <f t="shared" ref="T24:T27" si="7">IF(B24="", "", IF(D24="MWh/yr (LHV)", "Use column to right", "Enter data here"))</f>
        <v>Enter data here</v>
      </c>
      <c r="U24" s="136" t="str">
        <f t="shared" ref="U24:U27" si="8">IF(B24="", "", IF(D24="MWh/yr (LHV)", "Enter data here", "Use column to left"))</f>
        <v>Use column to left</v>
      </c>
      <c r="V24" s="133" t="s">
        <v>320</v>
      </c>
      <c r="W24" s="126" t="str">
        <f t="shared" ref="W24:W34" si="9">IFERROR(IF(D24="tonnes/yr", $T24*$E24/$E$19, $U24*$E24*3.6/$E$19), "Unfilled fields on left")</f>
        <v>Unfilled fields on left</v>
      </c>
      <c r="Y24" s="13"/>
      <c r="Z24" s="148" t="str">
        <f t="shared" ref="Z24:Z34" si="10">IF(AND(C24&lt;&gt;"",OR(E24="",J24="",L24="",T24="Enter data here",U24="Enter data here")),"Missing information in this row. Leave the 'Description of input/output' (Column C) blank for this row if it is not used in this module","")</f>
        <v>Missing information in this row. Leave the 'Description of input/output' (Column C) blank for this row if it is not used in this module</v>
      </c>
    </row>
    <row r="25" spans="2:26" s="6" customFormat="1">
      <c r="B25" s="124" t="s">
        <v>318</v>
      </c>
      <c r="C25" s="125" t="s">
        <v>321</v>
      </c>
      <c r="D25" s="8" t="s">
        <v>298</v>
      </c>
      <c r="E25" s="132"/>
      <c r="F25" s="132"/>
      <c r="G25" s="132"/>
      <c r="H25" s="134"/>
      <c r="I25" s="134"/>
      <c r="J25" s="134"/>
      <c r="K25" s="134"/>
      <c r="L25" s="134"/>
      <c r="M25" s="134"/>
      <c r="N25" s="14"/>
      <c r="O25" s="33">
        <f t="shared" si="6"/>
        <v>0</v>
      </c>
      <c r="P25" s="3"/>
      <c r="Q25" s="3"/>
      <c r="R25" s="3"/>
      <c r="S25" s="3"/>
      <c r="T25" s="136" t="str">
        <f t="shared" si="7"/>
        <v>Enter data here</v>
      </c>
      <c r="U25" s="136" t="str">
        <f t="shared" si="8"/>
        <v>Use column to left</v>
      </c>
      <c r="V25" s="133" t="s">
        <v>320</v>
      </c>
      <c r="W25" s="126" t="str">
        <f t="shared" si="9"/>
        <v>Unfilled fields on left</v>
      </c>
      <c r="Y25" s="13"/>
      <c r="Z25" s="148" t="str">
        <f t="shared" si="10"/>
        <v>Missing information in this row. Leave the 'Description of input/output' (Column C) blank for this row if it is not used in this module</v>
      </c>
    </row>
    <row r="26" spans="2:26" s="6" customFormat="1">
      <c r="B26" s="124" t="s">
        <v>322</v>
      </c>
      <c r="C26" s="125" t="s">
        <v>323</v>
      </c>
      <c r="D26" s="8" t="s">
        <v>298</v>
      </c>
      <c r="E26" s="132"/>
      <c r="F26" s="132"/>
      <c r="G26" s="132"/>
      <c r="H26" s="134"/>
      <c r="I26" s="134"/>
      <c r="J26" s="134"/>
      <c r="K26" s="134"/>
      <c r="L26" s="134"/>
      <c r="M26" s="134"/>
      <c r="N26" s="14"/>
      <c r="O26" s="33">
        <f t="shared" si="6"/>
        <v>0</v>
      </c>
      <c r="P26" s="3"/>
      <c r="Q26" s="3"/>
      <c r="R26" s="3"/>
      <c r="S26" s="3"/>
      <c r="T26" s="136" t="str">
        <f t="shared" si="7"/>
        <v>Enter data here</v>
      </c>
      <c r="U26" s="136" t="str">
        <f t="shared" si="8"/>
        <v>Use column to left</v>
      </c>
      <c r="V26" s="133" t="s">
        <v>320</v>
      </c>
      <c r="W26" s="126" t="str">
        <f t="shared" si="9"/>
        <v>Unfilled fields on left</v>
      </c>
      <c r="Y26" s="13"/>
      <c r="Z26" s="148" t="str">
        <f t="shared" si="10"/>
        <v>Missing information in this row. Leave the 'Description of input/output' (Column C) blank for this row if it is not used in this module</v>
      </c>
    </row>
    <row r="27" spans="2:26" s="6" customFormat="1">
      <c r="B27" s="124" t="s">
        <v>322</v>
      </c>
      <c r="C27" s="125" t="s">
        <v>324</v>
      </c>
      <c r="D27" s="8" t="s">
        <v>298</v>
      </c>
      <c r="E27" s="132"/>
      <c r="F27" s="132"/>
      <c r="G27" s="132"/>
      <c r="H27" s="134"/>
      <c r="I27" s="134"/>
      <c r="J27" s="134"/>
      <c r="K27" s="134"/>
      <c r="L27" s="134"/>
      <c r="M27" s="134"/>
      <c r="N27" s="14"/>
      <c r="O27" s="33">
        <f t="shared" si="6"/>
        <v>0</v>
      </c>
      <c r="P27" s="3"/>
      <c r="Q27" s="3"/>
      <c r="R27" s="3"/>
      <c r="S27" s="3"/>
      <c r="T27" s="136" t="str">
        <f t="shared" si="7"/>
        <v>Enter data here</v>
      </c>
      <c r="U27" s="136" t="str">
        <f t="shared" si="8"/>
        <v>Use column to left</v>
      </c>
      <c r="V27" s="133" t="s">
        <v>320</v>
      </c>
      <c r="W27" s="126" t="str">
        <f t="shared" si="9"/>
        <v>Unfilled fields on left</v>
      </c>
      <c r="Y27" s="13"/>
      <c r="Z27" s="148" t="str">
        <f t="shared" si="10"/>
        <v>Missing information in this row. Leave the 'Description of input/output' (Column C) blank for this row if it is not used in this module</v>
      </c>
    </row>
    <row r="28" spans="2:26" s="6" customFormat="1">
      <c r="B28" s="124" t="s">
        <v>325</v>
      </c>
      <c r="C28" s="125" t="s">
        <v>326</v>
      </c>
      <c r="D28" s="8" t="s">
        <v>298</v>
      </c>
      <c r="E28" s="132"/>
      <c r="F28" s="132"/>
      <c r="G28" s="132"/>
      <c r="H28" s="134"/>
      <c r="I28" s="134"/>
      <c r="J28" s="134"/>
      <c r="K28" s="134"/>
      <c r="L28" s="134"/>
      <c r="M28" s="134"/>
      <c r="N28" s="14"/>
      <c r="O28" s="33">
        <f t="shared" ref="O28:O34" si="11">IF($D28="MWh/yr (LHV)",$E28,$J28*$E28*(1-$L28)/3.6)</f>
        <v>0</v>
      </c>
      <c r="P28" s="3"/>
      <c r="Q28" s="3"/>
      <c r="R28" s="3"/>
      <c r="S28" s="3"/>
      <c r="T28" s="133">
        <v>1000</v>
      </c>
      <c r="U28" s="144"/>
      <c r="V28" s="133" t="s">
        <v>340</v>
      </c>
      <c r="W28" s="126" t="str">
        <f t="shared" si="9"/>
        <v>Unfilled fields on left</v>
      </c>
      <c r="Y28" s="13"/>
      <c r="Z28" s="148" t="str">
        <f t="shared" si="10"/>
        <v>Missing information in this row. Leave the 'Description of input/output' (Column C) blank for this row if it is not used in this module</v>
      </c>
    </row>
    <row r="29" spans="2:26" s="6" customFormat="1">
      <c r="B29" s="124" t="s">
        <v>328</v>
      </c>
      <c r="C29" s="125" t="s">
        <v>329</v>
      </c>
      <c r="D29" s="8" t="s">
        <v>298</v>
      </c>
      <c r="E29" s="132"/>
      <c r="F29" s="132"/>
      <c r="G29" s="132"/>
      <c r="H29" s="134"/>
      <c r="I29" s="134"/>
      <c r="J29" s="134"/>
      <c r="K29" s="134"/>
      <c r="L29" s="134"/>
      <c r="M29" s="134"/>
      <c r="N29" s="14"/>
      <c r="O29" s="33">
        <f t="shared" si="11"/>
        <v>0</v>
      </c>
      <c r="P29" s="3"/>
      <c r="Q29" s="3"/>
      <c r="R29" s="3"/>
      <c r="S29" s="3"/>
      <c r="T29" s="133">
        <v>28000</v>
      </c>
      <c r="U29" s="144"/>
      <c r="V29" s="133" t="s">
        <v>330</v>
      </c>
      <c r="W29" s="126" t="str">
        <f t="shared" si="9"/>
        <v>Unfilled fields on left</v>
      </c>
      <c r="Y29" s="13"/>
      <c r="Z29" s="148" t="str">
        <f t="shared" si="10"/>
        <v>Missing information in this row. Leave the 'Description of input/output' (Column C) blank for this row if it is not used in this module</v>
      </c>
    </row>
    <row r="30" spans="2:26" s="6" customFormat="1">
      <c r="B30" s="124" t="s">
        <v>328</v>
      </c>
      <c r="C30" s="125" t="s">
        <v>331</v>
      </c>
      <c r="D30" s="8" t="s">
        <v>298</v>
      </c>
      <c r="E30" s="132"/>
      <c r="F30" s="132"/>
      <c r="G30" s="132"/>
      <c r="H30" s="134"/>
      <c r="I30" s="134"/>
      <c r="J30" s="134"/>
      <c r="K30" s="134"/>
      <c r="L30" s="134"/>
      <c r="M30" s="134"/>
      <c r="N30" s="14"/>
      <c r="O30" s="33">
        <f t="shared" si="11"/>
        <v>0</v>
      </c>
      <c r="P30" s="3"/>
      <c r="Q30" s="3"/>
      <c r="R30" s="3"/>
      <c r="S30" s="3"/>
      <c r="T30" s="133">
        <v>265000</v>
      </c>
      <c r="U30" s="144"/>
      <c r="V30" s="133" t="s">
        <v>330</v>
      </c>
      <c r="W30" s="126" t="str">
        <f t="shared" si="9"/>
        <v>Unfilled fields on left</v>
      </c>
      <c r="Y30" s="13"/>
      <c r="Z30" s="148" t="str">
        <f t="shared" si="10"/>
        <v>Missing information in this row. Leave the 'Description of input/output' (Column C) blank for this row if it is not used in this module</v>
      </c>
    </row>
    <row r="31" spans="2:26" s="6" customFormat="1">
      <c r="B31" s="124"/>
      <c r="C31" s="125"/>
      <c r="D31" s="8"/>
      <c r="E31" s="132"/>
      <c r="F31" s="132"/>
      <c r="G31" s="132"/>
      <c r="H31" s="134"/>
      <c r="I31" s="134"/>
      <c r="J31" s="134"/>
      <c r="K31" s="134"/>
      <c r="L31" s="134"/>
      <c r="M31" s="134"/>
      <c r="N31" s="14"/>
      <c r="O31" s="33">
        <f t="shared" si="11"/>
        <v>0</v>
      </c>
      <c r="P31" s="3"/>
      <c r="Q31" s="3"/>
      <c r="R31" s="3"/>
      <c r="S31" s="3"/>
      <c r="T31" s="133"/>
      <c r="U31" s="144"/>
      <c r="V31" s="133"/>
      <c r="W31" s="126" t="str">
        <f t="shared" si="9"/>
        <v>Unfilled fields on left</v>
      </c>
      <c r="Y31" s="13"/>
      <c r="Z31" s="148" t="str">
        <f t="shared" si="10"/>
        <v/>
      </c>
    </row>
    <row r="32" spans="2:26" s="6" customFormat="1">
      <c r="B32" s="124"/>
      <c r="C32" s="125"/>
      <c r="D32" s="8"/>
      <c r="E32" s="132"/>
      <c r="F32" s="132"/>
      <c r="G32" s="132"/>
      <c r="H32" s="134"/>
      <c r="I32" s="134"/>
      <c r="J32" s="134"/>
      <c r="K32" s="134"/>
      <c r="L32" s="134"/>
      <c r="M32" s="134"/>
      <c r="N32" s="14"/>
      <c r="O32" s="33">
        <f t="shared" si="11"/>
        <v>0</v>
      </c>
      <c r="P32" s="3"/>
      <c r="Q32" s="3"/>
      <c r="R32" s="3"/>
      <c r="S32" s="3"/>
      <c r="T32" s="133"/>
      <c r="U32" s="144"/>
      <c r="V32" s="133"/>
      <c r="W32" s="126" t="str">
        <f t="shared" si="9"/>
        <v>Unfilled fields on left</v>
      </c>
      <c r="Y32" s="13"/>
      <c r="Z32" s="148" t="str">
        <f t="shared" si="10"/>
        <v/>
      </c>
    </row>
    <row r="33" spans="2:26" s="6" customFormat="1">
      <c r="B33" s="124"/>
      <c r="C33" s="125"/>
      <c r="D33" s="8"/>
      <c r="E33" s="132"/>
      <c r="F33" s="132"/>
      <c r="G33" s="132"/>
      <c r="H33" s="134"/>
      <c r="I33" s="134"/>
      <c r="J33" s="134"/>
      <c r="K33" s="134"/>
      <c r="L33" s="134"/>
      <c r="M33" s="134"/>
      <c r="N33" s="14"/>
      <c r="O33" s="33">
        <f t="shared" si="11"/>
        <v>0</v>
      </c>
      <c r="P33" s="3"/>
      <c r="Q33" s="3"/>
      <c r="R33" s="3"/>
      <c r="S33" s="3"/>
      <c r="T33" s="133"/>
      <c r="U33" s="144"/>
      <c r="V33" s="133"/>
      <c r="W33" s="126" t="str">
        <f t="shared" si="9"/>
        <v>Unfilled fields on left</v>
      </c>
      <c r="Y33" s="13"/>
      <c r="Z33" s="148" t="str">
        <f t="shared" si="10"/>
        <v/>
      </c>
    </row>
    <row r="34" spans="2:26">
      <c r="B34" s="9"/>
      <c r="C34" s="8"/>
      <c r="D34" s="8"/>
      <c r="E34" s="132"/>
      <c r="F34" s="132"/>
      <c r="G34" s="132"/>
      <c r="H34" s="134"/>
      <c r="I34" s="134"/>
      <c r="J34" s="134"/>
      <c r="K34" s="134"/>
      <c r="L34" s="134"/>
      <c r="M34" s="134"/>
      <c r="N34" s="14"/>
      <c r="O34" s="33">
        <f t="shared" si="11"/>
        <v>0</v>
      </c>
      <c r="P34" s="3"/>
      <c r="T34" s="16"/>
      <c r="U34" s="15"/>
      <c r="V34" s="16"/>
      <c r="W34" s="126" t="str">
        <f t="shared" si="9"/>
        <v>Unfilled fields on left</v>
      </c>
      <c r="X34" s="6"/>
      <c r="Y34" s="13"/>
      <c r="Z34" s="148" t="str">
        <f t="shared" si="10"/>
        <v/>
      </c>
    </row>
    <row r="35" spans="2:26">
      <c r="C35" s="10"/>
      <c r="D35" s="10"/>
      <c r="E35" s="11"/>
      <c r="F35" s="10"/>
      <c r="H35" s="12"/>
      <c r="I35" s="12"/>
      <c r="J35" s="12"/>
      <c r="K35" s="12"/>
      <c r="L35" s="12"/>
      <c r="M35" s="12"/>
      <c r="N35" s="12"/>
      <c r="O35" s="12"/>
      <c r="P35" s="3"/>
      <c r="T35" s="12"/>
      <c r="U35" s="15"/>
      <c r="V35" s="12"/>
      <c r="W35" s="28"/>
      <c r="Z35" s="3"/>
    </row>
    <row r="36" spans="2:26">
      <c r="P36" s="3"/>
      <c r="V36" s="25" t="s">
        <v>332</v>
      </c>
      <c r="W36" s="128">
        <f>SUM(W4:W35)</f>
        <v>0</v>
      </c>
      <c r="Z36" s="3"/>
    </row>
    <row r="37" spans="2:26">
      <c r="B37" s="123" t="s">
        <v>333</v>
      </c>
      <c r="C37" s="119"/>
      <c r="D37" s="119"/>
      <c r="E37" s="119"/>
      <c r="P37" s="3"/>
      <c r="Z37" s="3"/>
    </row>
    <row r="38" spans="2:26">
      <c r="B38" s="9" t="s">
        <v>334</v>
      </c>
      <c r="C38" s="8" t="s">
        <v>335</v>
      </c>
      <c r="D38" s="8" t="s">
        <v>336</v>
      </c>
      <c r="E38" s="8"/>
    </row>
    <row r="39" spans="2:26">
      <c r="B39" s="9"/>
      <c r="C39" s="9"/>
      <c r="D39" s="9"/>
      <c r="E39" s="9"/>
    </row>
    <row r="40" spans="2:26">
      <c r="B40" s="9"/>
      <c r="C40" s="9"/>
      <c r="D40" s="9"/>
      <c r="E40" s="9"/>
    </row>
    <row r="41" spans="2:26">
      <c r="B41" s="9"/>
      <c r="C41" s="9"/>
      <c r="D41" s="9"/>
      <c r="E41" s="9"/>
    </row>
    <row r="42" spans="2:26">
      <c r="E42" s="3"/>
      <c r="H42" s="3"/>
    </row>
    <row r="43" spans="2:26">
      <c r="E43" s="3"/>
      <c r="H43" s="3"/>
    </row>
    <row r="44" spans="2:26">
      <c r="E44" s="3"/>
      <c r="H44" s="3"/>
    </row>
    <row r="45" spans="2:26">
      <c r="E45" s="3"/>
      <c r="H45" s="3"/>
    </row>
    <row r="46" spans="2:26">
      <c r="E46" s="3"/>
      <c r="H46" s="3"/>
    </row>
    <row r="47" spans="2:26">
      <c r="E47" s="3"/>
      <c r="H47" s="3"/>
    </row>
    <row r="48" spans="2:26">
      <c r="E48" s="3"/>
      <c r="H48" s="3"/>
    </row>
    <row r="49" spans="5:8">
      <c r="E49" s="3"/>
      <c r="H49" s="3"/>
    </row>
    <row r="50" spans="5:8">
      <c r="E50" s="3"/>
      <c r="H50" s="3"/>
    </row>
    <row r="51" spans="5:8">
      <c r="E51" s="3"/>
      <c r="H51" s="3"/>
    </row>
    <row r="52" spans="5:8">
      <c r="E52" s="3"/>
      <c r="H52" s="3"/>
    </row>
    <row r="53" spans="5:8">
      <c r="E53" s="3"/>
      <c r="H53" s="3"/>
    </row>
    <row r="54" spans="5:8">
      <c r="E54" s="3"/>
      <c r="H54" s="3"/>
    </row>
  </sheetData>
  <dataValidations count="3">
    <dataValidation type="list" allowBlank="1" showInputMessage="1" showErrorMessage="1" sqref="D20:D21 D8:D16 D24:D34" xr:uid="{E62D1ABF-2CE6-469D-B309-503EA421C07C}">
      <formula1>"tonnes/yr, MWh/yr (LHV)"</formula1>
    </dataValidation>
    <dataValidation type="custom" allowBlank="1" showInputMessage="1" showErrorMessage="1" error="Please do not change" sqref="Z24:Z34 Z5 Z8:Z16 Z19:Z21 R19:S21 O24:O34 O19:O21 W8:W36 O8:O16 O5 P19" xr:uid="{8FF2CB57-5F02-4C49-8BEA-B756DD4EB6BB}">
      <formula1>"Please do not change"</formula1>
    </dataValidation>
    <dataValidation type="list" allowBlank="1" showInputMessage="1" showErrorMessage="1" sqref="D19 D5" xr:uid="{95A61597-10F2-44FD-8030-670E0CCBBEC7}">
      <formula1>"tonnes/yr"</formula1>
    </dataValidation>
  </dataValidations>
  <pageMargins left="0.70000000000000007" right="0.70000000000000007" top="0.75" bottom="0.75" header="0.30000000000000004" footer="0.30000000000000004"/>
  <pageSetup paperSize="9" orientation="portrait" horizontalDpi="0" verticalDpi="0" r:id="rId1"/>
  <ignoredErrors>
    <ignoredError sqref="P29:S30 P28:S28 P5:S5 P34:S34 U29:U30 U28 U34" unlockedFormula="1"/>
  </ignoredErrors>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2" id="{9558F1D5-FF3C-49DB-A417-3F0C2A10C2BC}">
            <xm:f>OR(Guidance!$C$17="Yes",Guidance!$C$17="")</xm:f>
            <x14:dxf>
              <font>
                <color theme="0"/>
              </font>
              <fill>
                <patternFill>
                  <bgColor theme="0"/>
                </patternFill>
              </fill>
            </x14:dxf>
          </x14:cfRule>
          <xm:sqref>A1</xm:sqref>
        </x14:conditionalFormatting>
        <x14:conditionalFormatting xmlns:xm="http://schemas.microsoft.com/office/excel/2006/main">
          <x14:cfRule type="expression" priority="1" id="{9A9F0A54-251F-4FBE-97F1-BF761B231A55}">
            <xm:f>Guidance!$C$17="No"</xm:f>
            <x14:dxf>
              <font>
                <color theme="0"/>
              </font>
              <fill>
                <patternFill>
                  <bgColor theme="0"/>
                </patternFill>
              </fill>
              <border>
                <left/>
                <right/>
                <top/>
                <bottom/>
                <vertical/>
                <horizontal/>
              </border>
            </x14:dxf>
          </x14:cfRule>
          <xm:sqref>A2:Z100</xm:sqref>
        </x14:conditionalFormatting>
      </x14:conditionalFormatting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tabColor theme="9" tint="0.79998168889431442"/>
  </sheetPr>
  <dimension ref="A1:Z82"/>
  <sheetViews>
    <sheetView showGridLines="0" tabSelected="1" zoomScale="70" zoomScaleNormal="70" workbookViewId="0">
      <selection activeCell="S15" sqref="S15"/>
    </sheetView>
  </sheetViews>
  <sheetFormatPr defaultColWidth="7.28515625" defaultRowHeight="15"/>
  <cols>
    <col min="1" max="1" width="5.28515625" style="3" customWidth="1"/>
    <col min="2" max="2" width="25" style="3" bestFit="1" customWidth="1"/>
    <col min="3" max="3" width="39" style="3" bestFit="1" customWidth="1"/>
    <col min="4" max="4" width="14.42578125" style="3" customWidth="1"/>
    <col min="5" max="5" width="15.28515625" style="5" customWidth="1"/>
    <col min="6" max="6" width="18.140625" style="3" customWidth="1"/>
    <col min="7" max="7" width="17" style="3" customWidth="1"/>
    <col min="8" max="8" width="11.85546875" style="4" customWidth="1"/>
    <col min="9" max="9" width="13.5703125" style="4" customWidth="1"/>
    <col min="10" max="10" width="12.5703125" style="4" customWidth="1"/>
    <col min="11" max="11" width="11" style="4" customWidth="1"/>
    <col min="12" max="12" width="12.28515625" style="4" customWidth="1"/>
    <col min="13" max="13" width="13" style="4" customWidth="1"/>
    <col min="14" max="14" width="16.5703125" style="4" customWidth="1"/>
    <col min="15" max="15" width="14" style="4" customWidth="1"/>
    <col min="16" max="16" width="21.28515625" customWidth="1"/>
    <col min="17" max="17" width="5.85546875" style="3" customWidth="1"/>
    <col min="18" max="18" width="16" style="3" customWidth="1"/>
    <col min="19" max="19" width="19.7109375" style="3" customWidth="1"/>
    <col min="20" max="21" width="20.7109375" style="4" customWidth="1"/>
    <col min="22" max="22" width="16.28515625" style="4" customWidth="1"/>
    <col min="23" max="23" width="22.7109375" style="27" customWidth="1"/>
    <col min="24" max="24" width="7.28515625" style="3" customWidth="1"/>
    <col min="25" max="25" width="21.28515625" style="3" customWidth="1"/>
    <col min="27" max="16384" width="7.28515625" style="3"/>
  </cols>
  <sheetData>
    <row r="1" spans="1:26">
      <c r="A1" s="145" t="s">
        <v>344</v>
      </c>
    </row>
    <row r="2" spans="1:26" ht="94.5" customHeight="1" thickBot="1">
      <c r="B2" s="2" t="s">
        <v>274</v>
      </c>
      <c r="C2" s="2" t="s">
        <v>275</v>
      </c>
      <c r="D2" s="2" t="s">
        <v>22</v>
      </c>
      <c r="E2" s="7" t="s">
        <v>276</v>
      </c>
      <c r="F2" s="2" t="s">
        <v>277</v>
      </c>
      <c r="G2" s="2" t="s">
        <v>278</v>
      </c>
      <c r="H2" s="2" t="s">
        <v>279</v>
      </c>
      <c r="I2" s="2" t="s">
        <v>280</v>
      </c>
      <c r="J2" s="2" t="s">
        <v>281</v>
      </c>
      <c r="K2" s="2" t="s">
        <v>282</v>
      </c>
      <c r="L2" s="2" t="s">
        <v>283</v>
      </c>
      <c r="M2" s="2" t="s">
        <v>284</v>
      </c>
      <c r="N2" s="2" t="s">
        <v>285</v>
      </c>
      <c r="O2" s="2" t="s">
        <v>286</v>
      </c>
      <c r="P2" s="2" t="s">
        <v>345</v>
      </c>
      <c r="Q2" s="2"/>
      <c r="R2" s="26" t="s">
        <v>288</v>
      </c>
      <c r="S2" s="2" t="s">
        <v>289</v>
      </c>
      <c r="T2" s="2" t="s">
        <v>341</v>
      </c>
      <c r="U2" s="2" t="s">
        <v>291</v>
      </c>
      <c r="V2" s="2" t="s">
        <v>292</v>
      </c>
      <c r="W2" s="26" t="s">
        <v>346</v>
      </c>
      <c r="X2" s="26"/>
      <c r="Y2" s="2" t="s">
        <v>294</v>
      </c>
    </row>
    <row r="3" spans="1:26" ht="15.75" thickTop="1"/>
    <row r="4" spans="1:26">
      <c r="B4" s="123" t="s">
        <v>295</v>
      </c>
      <c r="C4" s="119"/>
      <c r="D4" s="119"/>
      <c r="E4" s="120"/>
      <c r="F4" s="119"/>
      <c r="G4" s="121"/>
      <c r="H4" s="122"/>
      <c r="I4" s="122"/>
      <c r="J4" s="122"/>
      <c r="K4" s="135"/>
      <c r="L4" s="135"/>
      <c r="M4" s="135"/>
      <c r="N4" s="122"/>
      <c r="O4" s="122"/>
      <c r="P4" s="122"/>
      <c r="Q4" s="122"/>
      <c r="R4" s="122"/>
      <c r="S4" s="122"/>
      <c r="T4" s="122"/>
      <c r="U4" s="122"/>
      <c r="V4" s="122"/>
      <c r="W4" s="122"/>
      <c r="X4" s="122"/>
      <c r="Y4" s="122"/>
      <c r="Z4" s="3"/>
    </row>
    <row r="5" spans="1:26">
      <c r="B5" s="9" t="s">
        <v>296</v>
      </c>
      <c r="C5" s="125" t="s">
        <v>347</v>
      </c>
      <c r="D5" s="8" t="s">
        <v>302</v>
      </c>
      <c r="E5" s="134"/>
      <c r="F5" s="132"/>
      <c r="G5" s="132"/>
      <c r="H5" s="134"/>
      <c r="I5" s="134" t="s">
        <v>188</v>
      </c>
      <c r="J5" s="134"/>
      <c r="K5" s="134"/>
      <c r="L5" s="134"/>
      <c r="M5" s="134"/>
      <c r="N5" s="137"/>
      <c r="O5" s="33">
        <f t="shared" ref="O5" si="0">IF($D5="MWh/yr (LHV)",$E5,$J5*$E5*(1-$L5)/3.6)</f>
        <v>0</v>
      </c>
      <c r="P5" s="3"/>
      <c r="T5" s="3"/>
      <c r="U5" s="136" t="str">
        <f>IF(B5="", "", "Enter data here")</f>
        <v>Enter data here</v>
      </c>
      <c r="V5" s="133" t="s">
        <v>348</v>
      </c>
      <c r="W5" s="126" t="str">
        <f>IFERROR($U5*$E5*3.6/($O$19*3.6), "Unfilled fields on left")</f>
        <v>Unfilled fields on left</v>
      </c>
      <c r="Y5" s="13"/>
      <c r="Z5" s="148" t="str">
        <f>IF(AND(C5&lt;&gt;"",OR(E5="",J5="",L5="",U5="Enter data here")),"Missing information in this row","")</f>
        <v>Missing information in this row</v>
      </c>
    </row>
    <row r="6" spans="1:26">
      <c r="E6" s="10"/>
      <c r="F6" s="10"/>
      <c r="G6" s="10"/>
      <c r="H6" s="10"/>
      <c r="I6" s="10"/>
      <c r="J6" s="10"/>
      <c r="K6" s="10"/>
      <c r="L6" s="10"/>
      <c r="M6" s="10"/>
      <c r="N6" s="3"/>
      <c r="O6" s="3"/>
      <c r="P6" s="3"/>
      <c r="T6" s="3"/>
      <c r="U6" s="3"/>
      <c r="V6" s="3"/>
      <c r="W6" s="3"/>
      <c r="Z6" s="3"/>
    </row>
    <row r="7" spans="1:26">
      <c r="B7" s="123" t="s">
        <v>299</v>
      </c>
      <c r="C7" s="119"/>
      <c r="D7" s="119"/>
      <c r="E7" s="120"/>
      <c r="F7" s="119"/>
      <c r="G7" s="119"/>
      <c r="H7" s="122"/>
      <c r="I7" s="122"/>
      <c r="J7" s="122"/>
      <c r="K7" s="135"/>
      <c r="L7" s="135"/>
      <c r="M7" s="135"/>
      <c r="N7" s="122"/>
      <c r="O7" s="122"/>
      <c r="P7" s="122"/>
      <c r="Q7" s="122"/>
      <c r="R7" s="122"/>
      <c r="S7" s="122"/>
      <c r="T7" s="122"/>
      <c r="U7" s="122"/>
      <c r="V7" s="122"/>
      <c r="W7" s="122"/>
      <c r="X7" s="122"/>
      <c r="Y7" s="122"/>
      <c r="Z7" s="3"/>
    </row>
    <row r="8" spans="1:26">
      <c r="B8" s="124" t="s">
        <v>300</v>
      </c>
      <c r="C8" s="125" t="s">
        <v>349</v>
      </c>
      <c r="D8" s="8" t="s">
        <v>302</v>
      </c>
      <c r="E8" s="134"/>
      <c r="F8" s="132"/>
      <c r="G8" s="132"/>
      <c r="H8" s="134"/>
      <c r="I8" s="134"/>
      <c r="J8" s="134"/>
      <c r="K8" s="134"/>
      <c r="L8" s="134"/>
      <c r="M8" s="134"/>
      <c r="N8" s="137"/>
      <c r="O8" s="33">
        <f t="shared" ref="O8:O16" si="1">IF($D8="MWh/yr (LHV)",$E8,$J8*$E8*(1-$L8)/3.6)</f>
        <v>0</v>
      </c>
      <c r="P8" s="3"/>
      <c r="T8" s="136" t="str">
        <f t="shared" ref="T8:T16" si="2">IF(B8="", "", IF(D8="MWh/yr (LHV)", "Use column to right", "Enter data here"))</f>
        <v>Use column to right</v>
      </c>
      <c r="U8" s="136" t="str">
        <f t="shared" ref="U8:U16" si="3">IF(B8="", "", IF(D8="MWh/yr (LHV)", "Enter data here", "Use column to left"))</f>
        <v>Enter data here</v>
      </c>
      <c r="V8" s="133" t="s">
        <v>303</v>
      </c>
      <c r="W8" s="126" t="str">
        <f t="shared" ref="W8:W16" si="4">IFERROR(IF(D8="tonnes/yr", $T8*$E8/($O$19*3.6), $U8*$E8*3.6/($O$19*3.6)), "Unfilled fields on left")</f>
        <v>Unfilled fields on left</v>
      </c>
      <c r="Y8" s="13"/>
      <c r="Z8" s="148" t="str">
        <f>IF(AND(C8&lt;&gt;"",OR(E8="",J8="",L8="",T8="Enter data here",U8="Enter data here")),"Missing information in this row. Leave the 'Description of input/output' (Column C) blank for this row if it is not used in this module","")</f>
        <v>Missing information in this row. Leave the 'Description of input/output' (Column C) blank for this row if it is not used in this module</v>
      </c>
    </row>
    <row r="9" spans="1:26">
      <c r="B9" s="124" t="s">
        <v>300</v>
      </c>
      <c r="C9" s="125" t="s">
        <v>304</v>
      </c>
      <c r="D9" s="8" t="s">
        <v>302</v>
      </c>
      <c r="E9" s="134"/>
      <c r="F9" s="132"/>
      <c r="G9" s="132"/>
      <c r="H9" s="134"/>
      <c r="I9" s="134"/>
      <c r="J9" s="134"/>
      <c r="K9" s="134"/>
      <c r="L9" s="134"/>
      <c r="M9" s="134"/>
      <c r="N9" s="137"/>
      <c r="O9" s="33">
        <f t="shared" si="1"/>
        <v>0</v>
      </c>
      <c r="P9" s="3"/>
      <c r="T9" s="136" t="str">
        <f t="shared" si="2"/>
        <v>Use column to right</v>
      </c>
      <c r="U9" s="136" t="str">
        <f t="shared" si="3"/>
        <v>Enter data here</v>
      </c>
      <c r="V9" s="133" t="s">
        <v>303</v>
      </c>
      <c r="W9" s="126" t="str">
        <f t="shared" si="4"/>
        <v>Unfilled fields on left</v>
      </c>
      <c r="Y9" s="13"/>
      <c r="Z9" s="148" t="str">
        <f t="shared" ref="Z9:Z16" si="5">IF(AND(C9&lt;&gt;"",OR(E9="",J9="",L9="",T9="Enter data here",U9="Enter data here")),"Missing information in this row. Leave the 'Description of input/output' (Column C) blank for this row if it is not used in this module","")</f>
        <v>Missing information in this row. Leave the 'Description of input/output' (Column C) blank for this row if it is not used in this module</v>
      </c>
    </row>
    <row r="10" spans="1:26" s="6" customFormat="1">
      <c r="B10" s="124" t="s">
        <v>300</v>
      </c>
      <c r="C10" s="125" t="s">
        <v>305</v>
      </c>
      <c r="D10" s="8" t="s">
        <v>298</v>
      </c>
      <c r="E10" s="132"/>
      <c r="F10" s="132"/>
      <c r="G10" s="132"/>
      <c r="H10" s="134"/>
      <c r="I10" s="134"/>
      <c r="J10" s="134"/>
      <c r="K10" s="134"/>
      <c r="L10" s="134"/>
      <c r="M10" s="134"/>
      <c r="N10" s="137"/>
      <c r="O10" s="33">
        <f t="shared" si="1"/>
        <v>0</v>
      </c>
      <c r="P10" s="3"/>
      <c r="Q10" s="3"/>
      <c r="R10" s="3"/>
      <c r="S10" s="3"/>
      <c r="T10" s="136" t="str">
        <f t="shared" si="2"/>
        <v>Enter data here</v>
      </c>
      <c r="U10" s="136" t="str">
        <f t="shared" si="3"/>
        <v>Use column to left</v>
      </c>
      <c r="V10" s="133" t="s">
        <v>303</v>
      </c>
      <c r="W10" s="126" t="str">
        <f t="shared" si="4"/>
        <v>Unfilled fields on left</v>
      </c>
      <c r="Y10" s="17"/>
      <c r="Z10" s="148" t="str">
        <f t="shared" si="5"/>
        <v>Missing information in this row. Leave the 'Description of input/output' (Column C) blank for this row if it is not used in this module</v>
      </c>
    </row>
    <row r="11" spans="1:26" s="6" customFormat="1">
      <c r="B11" s="124" t="s">
        <v>300</v>
      </c>
      <c r="C11" s="125" t="s">
        <v>306</v>
      </c>
      <c r="D11" s="8" t="s">
        <v>298</v>
      </c>
      <c r="E11" s="132"/>
      <c r="F11" s="132"/>
      <c r="G11" s="132"/>
      <c r="H11" s="134"/>
      <c r="I11" s="134"/>
      <c r="J11" s="134"/>
      <c r="K11" s="134"/>
      <c r="L11" s="134"/>
      <c r="M11" s="134"/>
      <c r="N11" s="137"/>
      <c r="O11" s="33">
        <f t="shared" si="1"/>
        <v>0</v>
      </c>
      <c r="P11" s="3"/>
      <c r="Q11" s="3"/>
      <c r="R11" s="3"/>
      <c r="S11" s="3"/>
      <c r="T11" s="136" t="str">
        <f t="shared" si="2"/>
        <v>Enter data here</v>
      </c>
      <c r="U11" s="136" t="str">
        <f t="shared" si="3"/>
        <v>Use column to left</v>
      </c>
      <c r="V11" s="133" t="s">
        <v>303</v>
      </c>
      <c r="W11" s="126" t="str">
        <f t="shared" si="4"/>
        <v>Unfilled fields on left</v>
      </c>
      <c r="Y11" s="17"/>
      <c r="Z11" s="148" t="str">
        <f t="shared" si="5"/>
        <v>Missing information in this row. Leave the 'Description of input/output' (Column C) blank for this row if it is not used in this module</v>
      </c>
    </row>
    <row r="12" spans="1:26">
      <c r="B12" s="124" t="s">
        <v>307</v>
      </c>
      <c r="C12" s="125" t="s">
        <v>342</v>
      </c>
      <c r="D12" s="8" t="s">
        <v>298</v>
      </c>
      <c r="E12" s="132"/>
      <c r="F12" s="132"/>
      <c r="G12" s="132"/>
      <c r="H12" s="134"/>
      <c r="I12" s="134"/>
      <c r="J12" s="134"/>
      <c r="K12" s="134"/>
      <c r="L12" s="134"/>
      <c r="M12" s="134"/>
      <c r="N12" s="137"/>
      <c r="O12" s="33">
        <f t="shared" si="1"/>
        <v>0</v>
      </c>
      <c r="P12" s="3"/>
      <c r="T12" s="136" t="str">
        <f t="shared" si="2"/>
        <v>Enter data here</v>
      </c>
      <c r="U12" s="136" t="str">
        <f t="shared" si="3"/>
        <v>Use column to left</v>
      </c>
      <c r="V12" s="133" t="s">
        <v>303</v>
      </c>
      <c r="W12" s="126" t="str">
        <f t="shared" si="4"/>
        <v>Unfilled fields on left</v>
      </c>
      <c r="Y12" s="17"/>
      <c r="Z12" s="148" t="str">
        <f t="shared" si="5"/>
        <v>Missing information in this row. Leave the 'Description of input/output' (Column C) blank for this row if it is not used in this module</v>
      </c>
    </row>
    <row r="13" spans="1:26">
      <c r="B13" s="124" t="s">
        <v>307</v>
      </c>
      <c r="C13" s="125" t="s">
        <v>309</v>
      </c>
      <c r="D13" s="8" t="s">
        <v>298</v>
      </c>
      <c r="E13" s="132"/>
      <c r="F13" s="132"/>
      <c r="G13" s="132"/>
      <c r="H13" s="134"/>
      <c r="I13" s="134"/>
      <c r="J13" s="134"/>
      <c r="K13" s="134"/>
      <c r="L13" s="134"/>
      <c r="M13" s="134"/>
      <c r="N13" s="137"/>
      <c r="O13" s="33">
        <f t="shared" si="1"/>
        <v>0</v>
      </c>
      <c r="P13" s="3"/>
      <c r="T13" s="136" t="str">
        <f t="shared" si="2"/>
        <v>Enter data here</v>
      </c>
      <c r="U13" s="136" t="str">
        <f t="shared" si="3"/>
        <v>Use column to left</v>
      </c>
      <c r="V13" s="133" t="s">
        <v>303</v>
      </c>
      <c r="W13" s="126" t="str">
        <f t="shared" si="4"/>
        <v>Unfilled fields on left</v>
      </c>
      <c r="Y13" s="17"/>
      <c r="Z13" s="148" t="str">
        <f t="shared" si="5"/>
        <v>Missing information in this row. Leave the 'Description of input/output' (Column C) blank for this row if it is not used in this module</v>
      </c>
    </row>
    <row r="14" spans="1:26">
      <c r="B14" s="124" t="s">
        <v>310</v>
      </c>
      <c r="C14" s="125" t="s">
        <v>311</v>
      </c>
      <c r="D14" s="8" t="s">
        <v>298</v>
      </c>
      <c r="E14" s="132"/>
      <c r="F14" s="132"/>
      <c r="G14" s="132"/>
      <c r="H14" s="134"/>
      <c r="I14" s="134"/>
      <c r="J14" s="134"/>
      <c r="K14" s="134"/>
      <c r="L14" s="134"/>
      <c r="M14" s="134"/>
      <c r="N14" s="137"/>
      <c r="O14" s="33">
        <f t="shared" si="1"/>
        <v>0</v>
      </c>
      <c r="P14" s="3"/>
      <c r="T14" s="136" t="str">
        <f t="shared" si="2"/>
        <v>Enter data here</v>
      </c>
      <c r="U14" s="136" t="str">
        <f t="shared" si="3"/>
        <v>Use column to left</v>
      </c>
      <c r="V14" s="133" t="s">
        <v>303</v>
      </c>
      <c r="W14" s="126" t="str">
        <f t="shared" si="4"/>
        <v>Unfilled fields on left</v>
      </c>
      <c r="Y14" s="17"/>
      <c r="Z14" s="148" t="str">
        <f t="shared" si="5"/>
        <v>Missing information in this row. Leave the 'Description of input/output' (Column C) blank for this row if it is not used in this module</v>
      </c>
    </row>
    <row r="15" spans="1:26">
      <c r="B15" s="124" t="s">
        <v>310</v>
      </c>
      <c r="C15" s="125" t="s">
        <v>312</v>
      </c>
      <c r="D15" s="8" t="s">
        <v>298</v>
      </c>
      <c r="E15" s="132"/>
      <c r="F15" s="132"/>
      <c r="G15" s="132"/>
      <c r="H15" s="134"/>
      <c r="I15" s="134"/>
      <c r="J15" s="134"/>
      <c r="K15" s="134"/>
      <c r="L15" s="134"/>
      <c r="M15" s="134"/>
      <c r="N15" s="137"/>
      <c r="O15" s="33">
        <f t="shared" si="1"/>
        <v>0</v>
      </c>
      <c r="P15" s="3"/>
      <c r="T15" s="136" t="str">
        <f t="shared" si="2"/>
        <v>Enter data here</v>
      </c>
      <c r="U15" s="136" t="str">
        <f t="shared" si="3"/>
        <v>Use column to left</v>
      </c>
      <c r="V15" s="133" t="s">
        <v>303</v>
      </c>
      <c r="W15" s="126" t="str">
        <f t="shared" si="4"/>
        <v>Unfilled fields on left</v>
      </c>
      <c r="Y15" s="17"/>
      <c r="Z15" s="148" t="str">
        <f t="shared" si="5"/>
        <v>Missing information in this row. Leave the 'Description of input/output' (Column C) blank for this row if it is not used in this module</v>
      </c>
    </row>
    <row r="16" spans="1:26">
      <c r="B16" s="8"/>
      <c r="C16" s="9"/>
      <c r="D16" s="8"/>
      <c r="E16" s="132"/>
      <c r="F16" s="132"/>
      <c r="G16" s="132"/>
      <c r="H16" s="134"/>
      <c r="I16" s="134"/>
      <c r="J16" s="134"/>
      <c r="K16" s="134"/>
      <c r="L16" s="134"/>
      <c r="M16" s="134"/>
      <c r="N16" s="137"/>
      <c r="O16" s="33">
        <f t="shared" si="1"/>
        <v>0</v>
      </c>
      <c r="P16" s="3"/>
      <c r="T16" s="136" t="str">
        <f t="shared" si="2"/>
        <v/>
      </c>
      <c r="U16" s="136" t="str">
        <f t="shared" si="3"/>
        <v/>
      </c>
      <c r="V16" s="133" t="s">
        <v>303</v>
      </c>
      <c r="W16" s="126" t="str">
        <f t="shared" si="4"/>
        <v>Unfilled fields on left</v>
      </c>
      <c r="Y16" s="17"/>
      <c r="Z16" s="148" t="str">
        <f t="shared" si="5"/>
        <v/>
      </c>
    </row>
    <row r="17" spans="2:26">
      <c r="E17" s="10"/>
      <c r="F17" s="10"/>
      <c r="G17" s="10"/>
      <c r="H17" s="10"/>
      <c r="I17" s="10"/>
      <c r="J17" s="10"/>
      <c r="K17" s="10"/>
      <c r="L17" s="10"/>
      <c r="M17" s="10"/>
      <c r="N17" s="3"/>
      <c r="O17" s="3"/>
      <c r="P17" s="3"/>
      <c r="T17" s="3"/>
      <c r="U17" s="3"/>
      <c r="V17" s="3"/>
      <c r="W17" s="3"/>
      <c r="Z17" s="3"/>
    </row>
    <row r="18" spans="2:26">
      <c r="B18" s="123" t="s">
        <v>313</v>
      </c>
      <c r="C18" s="119"/>
      <c r="D18" s="119"/>
      <c r="E18" s="120"/>
      <c r="F18" s="119"/>
      <c r="G18" s="119"/>
      <c r="H18" s="122"/>
      <c r="I18" s="122"/>
      <c r="J18" s="122"/>
      <c r="K18" s="135"/>
      <c r="L18" s="135"/>
      <c r="M18" s="135"/>
      <c r="N18" s="122"/>
      <c r="O18" s="122"/>
      <c r="P18" s="122"/>
      <c r="Q18" s="122"/>
      <c r="R18" s="122"/>
      <c r="S18" s="122"/>
      <c r="T18" s="122"/>
      <c r="U18" s="122"/>
      <c r="V18" s="122"/>
      <c r="W18" s="122"/>
      <c r="X18" s="122"/>
      <c r="Y18" s="122"/>
      <c r="Z18" s="3"/>
    </row>
    <row r="19" spans="2:26">
      <c r="B19" s="9" t="s">
        <v>314</v>
      </c>
      <c r="C19" s="125" t="s">
        <v>350</v>
      </c>
      <c r="D19" s="8" t="s">
        <v>298</v>
      </c>
      <c r="E19" s="132"/>
      <c r="F19" s="132"/>
      <c r="G19" s="132"/>
      <c r="H19" s="132"/>
      <c r="I19" s="132" t="s">
        <v>189</v>
      </c>
      <c r="J19" s="132"/>
      <c r="K19" s="132"/>
      <c r="L19" s="132"/>
      <c r="M19" s="132"/>
      <c r="N19" s="137"/>
      <c r="O19" s="33">
        <f t="shared" ref="O19:O27" si="6">IF($D19="MWh/yr (LHV)",$E19,$J19*$E19*(1-$L19)/3.6)</f>
        <v>0</v>
      </c>
      <c r="P19" s="143" t="str">
        <f>IFERROR(O19/O5,"")</f>
        <v/>
      </c>
      <c r="R19" s="33">
        <f>IF($D19="MWh/yr (LHV)",$E19,$E19*MAX(0, $J19*(1-$L19)-2.441*$L19)/kWh_to_MJ)</f>
        <v>0</v>
      </c>
      <c r="S19" s="142" t="str">
        <f>IFERROR(R19/(SUM($R$19:$R$21)),"")</f>
        <v/>
      </c>
      <c r="T19" s="144"/>
      <c r="U19" s="144"/>
      <c r="V19" s="144"/>
      <c r="W19" s="127"/>
      <c r="Y19" s="13"/>
      <c r="Z19" s="148" t="str">
        <f>IF(AND(C19&lt;&gt;"",OR(E19="",J19="",L19="")),"Missing information in this row. Leave the 'Description of input/output' (Column C) blank for this row if it is not used in this module","")</f>
        <v>Missing information in this row. Leave the 'Description of input/output' (Column C) blank for this row if it is not used in this module</v>
      </c>
    </row>
    <row r="20" spans="2:26" s="6" customFormat="1">
      <c r="B20" s="124" t="s">
        <v>316</v>
      </c>
      <c r="C20" s="125" t="s">
        <v>351</v>
      </c>
      <c r="D20" s="8" t="s">
        <v>298</v>
      </c>
      <c r="E20" s="132"/>
      <c r="F20" s="132"/>
      <c r="G20" s="132"/>
      <c r="H20" s="134"/>
      <c r="I20" s="134"/>
      <c r="J20" s="134"/>
      <c r="K20" s="134"/>
      <c r="L20" s="134"/>
      <c r="M20" s="134"/>
      <c r="N20" s="137"/>
      <c r="O20" s="33">
        <f t="shared" si="6"/>
        <v>0</v>
      </c>
      <c r="P20" s="3"/>
      <c r="Q20" s="3"/>
      <c r="R20" s="33">
        <f>IF($D20="MWh/yr (LHV)",$E20,$E20*MAX(0, $J20*(1-$L20)-2.441*$L20)/kWh_to_MJ)</f>
        <v>0</v>
      </c>
      <c r="S20" s="142" t="str">
        <f>IFERROR(R20/(SUM($R$19:$R$21)),"")</f>
        <v/>
      </c>
      <c r="T20" s="144"/>
      <c r="U20" s="144"/>
      <c r="V20" s="144"/>
      <c r="W20" s="127"/>
      <c r="Y20" s="13"/>
      <c r="Z20" s="148" t="str">
        <f>IF(AND(C20&lt;&gt;"",OR(E20="",J20="",L20="")),"Missing information in this row. Leave the 'Description of input/output' (Column C) blank for this row if it is not used in this module","")</f>
        <v>Missing information in this row. Leave the 'Description of input/output' (Column C) blank for this row if it is not used in this module</v>
      </c>
    </row>
    <row r="21" spans="2:26" s="6" customFormat="1">
      <c r="B21" s="124" t="s">
        <v>316</v>
      </c>
      <c r="C21" s="125"/>
      <c r="D21" s="8" t="s">
        <v>298</v>
      </c>
      <c r="E21" s="132"/>
      <c r="F21" s="132"/>
      <c r="G21" s="132"/>
      <c r="H21" s="134"/>
      <c r="I21" s="134"/>
      <c r="J21" s="134"/>
      <c r="K21" s="134"/>
      <c r="L21" s="134"/>
      <c r="M21" s="134"/>
      <c r="N21" s="137"/>
      <c r="O21" s="33">
        <f t="shared" si="6"/>
        <v>0</v>
      </c>
      <c r="P21" s="3"/>
      <c r="Q21" s="3"/>
      <c r="R21" s="33">
        <f>IF($D21="MWh/yr (LHV)",$E21,$E21*MAX(0, $J21*(1-$L21)-2.441*$L21)/kWh_to_MJ)</f>
        <v>0</v>
      </c>
      <c r="S21" s="142" t="str">
        <f>IFERROR(R21/(SUM($R$19:$R$21)),"")</f>
        <v/>
      </c>
      <c r="T21" s="144"/>
      <c r="U21" s="144"/>
      <c r="V21" s="144"/>
      <c r="W21" s="127"/>
      <c r="Y21" s="13"/>
      <c r="Z21" s="148" t="str">
        <f>IF(AND(C21&lt;&gt;"",OR(E21="",J21="",L21="")),"Missing information in this row. Leave the 'Description of input/output' (Column C) blank for this row if it is not used in this module","")</f>
        <v/>
      </c>
    </row>
    <row r="22" spans="2:26" s="6" customFormat="1">
      <c r="E22" s="158"/>
      <c r="F22" s="158"/>
      <c r="G22" s="158"/>
      <c r="H22" s="158"/>
      <c r="I22" s="158"/>
      <c r="J22" s="158"/>
      <c r="K22" s="158"/>
      <c r="L22" s="158"/>
      <c r="M22" s="158"/>
    </row>
    <row r="23" spans="2:26">
      <c r="B23" s="123" t="s">
        <v>317</v>
      </c>
      <c r="C23" s="119"/>
      <c r="D23" s="119"/>
      <c r="E23" s="120"/>
      <c r="F23" s="119"/>
      <c r="G23" s="119"/>
      <c r="H23" s="122"/>
      <c r="I23" s="122"/>
      <c r="J23" s="122"/>
      <c r="K23" s="135"/>
      <c r="L23" s="135"/>
      <c r="M23" s="135"/>
      <c r="N23" s="122"/>
      <c r="O23" s="122"/>
      <c r="P23" s="122"/>
      <c r="Q23" s="122"/>
      <c r="R23" s="122"/>
      <c r="S23" s="122"/>
      <c r="T23" s="122"/>
      <c r="U23" s="122"/>
      <c r="V23" s="122"/>
      <c r="W23" s="122"/>
      <c r="X23" s="122"/>
      <c r="Y23" s="122"/>
      <c r="Z23" s="3"/>
    </row>
    <row r="24" spans="2:26" s="6" customFormat="1">
      <c r="B24" s="124" t="s">
        <v>318</v>
      </c>
      <c r="C24" s="125" t="s">
        <v>319</v>
      </c>
      <c r="D24" s="8" t="s">
        <v>298</v>
      </c>
      <c r="E24" s="132"/>
      <c r="F24" s="132"/>
      <c r="G24" s="132"/>
      <c r="H24" s="134"/>
      <c r="I24" s="134"/>
      <c r="J24" s="134"/>
      <c r="K24" s="134"/>
      <c r="L24" s="134"/>
      <c r="M24" s="134"/>
      <c r="N24" s="137"/>
      <c r="O24" s="33">
        <f t="shared" si="6"/>
        <v>0</v>
      </c>
      <c r="P24" s="3"/>
      <c r="Q24" s="3"/>
      <c r="R24" s="3"/>
      <c r="S24" s="3"/>
      <c r="T24" s="136" t="str">
        <f t="shared" ref="T24:T27" si="7">IF(D24="", "", IF(F24="MWh/yr (LHV)", "Use column to right", "Enter data here"))</f>
        <v>Enter data here</v>
      </c>
      <c r="U24" s="136" t="str">
        <f t="shared" ref="U24:U27" si="8">IF(D24="", "", IF(F24="MWh/yr (LHV)", "Enter data here", "Use column to left"))</f>
        <v>Use column to left</v>
      </c>
      <c r="V24" s="133" t="s">
        <v>320</v>
      </c>
      <c r="W24" s="126" t="str">
        <f>IFERROR(IF(F24="tonnes/yr", $Q24*$E24/($L$19*3.6), $S24*$E24*3.6/($L$19*3.6)), "Unfilled fields on left")</f>
        <v>Unfilled fields on left</v>
      </c>
      <c r="Y24" s="13"/>
      <c r="Z24" s="148" t="str">
        <f t="shared" ref="Z24:Z34" si="9">IF(AND(C24&lt;&gt;"",OR(E24="",J24="",L24="",T24="Enter data here",U24="Enter data here")),"Missing information in this row. Leave the 'Description of input/output' (Column C) blank for this row if it is not used in this module","")</f>
        <v>Missing information in this row. Leave the 'Description of input/output' (Column C) blank for this row if it is not used in this module</v>
      </c>
    </row>
    <row r="25" spans="2:26" s="6" customFormat="1">
      <c r="B25" s="124" t="s">
        <v>318</v>
      </c>
      <c r="C25" s="125" t="s">
        <v>321</v>
      </c>
      <c r="D25" s="8" t="s">
        <v>298</v>
      </c>
      <c r="E25" s="132"/>
      <c r="F25" s="132"/>
      <c r="G25" s="132"/>
      <c r="H25" s="134"/>
      <c r="I25" s="134"/>
      <c r="J25" s="134"/>
      <c r="K25" s="134"/>
      <c r="L25" s="134"/>
      <c r="M25" s="134"/>
      <c r="N25" s="137"/>
      <c r="O25" s="33">
        <f t="shared" si="6"/>
        <v>0</v>
      </c>
      <c r="P25" s="3"/>
      <c r="Q25" s="3"/>
      <c r="R25" s="3"/>
      <c r="S25" s="3"/>
      <c r="T25" s="136" t="str">
        <f t="shared" si="7"/>
        <v>Enter data here</v>
      </c>
      <c r="U25" s="136" t="str">
        <f t="shared" si="8"/>
        <v>Use column to left</v>
      </c>
      <c r="V25" s="133" t="s">
        <v>320</v>
      </c>
      <c r="W25" s="126" t="str">
        <f>IFERROR(IF(F25="tonnes/yr", $Q25*$E25/($L$19*3.6), $S25*$E25*3.6/($L$19*3.6)), "Unfilled fields on left")</f>
        <v>Unfilled fields on left</v>
      </c>
      <c r="Y25" s="13"/>
      <c r="Z25" s="148" t="str">
        <f t="shared" si="9"/>
        <v>Missing information in this row. Leave the 'Description of input/output' (Column C) blank for this row if it is not used in this module</v>
      </c>
    </row>
    <row r="26" spans="2:26" s="6" customFormat="1">
      <c r="B26" s="124" t="s">
        <v>322</v>
      </c>
      <c r="C26" s="125" t="s">
        <v>323</v>
      </c>
      <c r="D26" s="8" t="s">
        <v>298</v>
      </c>
      <c r="E26" s="132"/>
      <c r="F26" s="132"/>
      <c r="G26" s="132"/>
      <c r="H26" s="134"/>
      <c r="I26" s="134"/>
      <c r="J26" s="134"/>
      <c r="K26" s="134"/>
      <c r="L26" s="134"/>
      <c r="M26" s="134"/>
      <c r="N26" s="137"/>
      <c r="O26" s="33">
        <f t="shared" si="6"/>
        <v>0</v>
      </c>
      <c r="P26" s="3"/>
      <c r="Q26" s="3"/>
      <c r="R26" s="3"/>
      <c r="S26" s="3"/>
      <c r="T26" s="136" t="str">
        <f t="shared" si="7"/>
        <v>Enter data here</v>
      </c>
      <c r="U26" s="136" t="str">
        <f t="shared" si="8"/>
        <v>Use column to left</v>
      </c>
      <c r="V26" s="133" t="s">
        <v>320</v>
      </c>
      <c r="W26" s="126" t="str">
        <f>IFERROR(IF(F26="tonnes/yr", $Q26*$E26/($L$19*3.6), $S26*$E26*3.6/($L$19*3.6)), "Unfilled fields on left")</f>
        <v>Unfilled fields on left</v>
      </c>
      <c r="Y26" s="13"/>
      <c r="Z26" s="148" t="str">
        <f t="shared" si="9"/>
        <v>Missing information in this row. Leave the 'Description of input/output' (Column C) blank for this row if it is not used in this module</v>
      </c>
    </row>
    <row r="27" spans="2:26" s="6" customFormat="1">
      <c r="B27" s="124" t="s">
        <v>322</v>
      </c>
      <c r="C27" s="125" t="s">
        <v>324</v>
      </c>
      <c r="D27" s="8" t="s">
        <v>298</v>
      </c>
      <c r="E27" s="132"/>
      <c r="F27" s="132"/>
      <c r="G27" s="132"/>
      <c r="H27" s="134"/>
      <c r="I27" s="134"/>
      <c r="J27" s="134"/>
      <c r="K27" s="134"/>
      <c r="L27" s="134"/>
      <c r="M27" s="134"/>
      <c r="N27" s="137"/>
      <c r="O27" s="33">
        <f t="shared" si="6"/>
        <v>0</v>
      </c>
      <c r="P27" s="3"/>
      <c r="Q27" s="3"/>
      <c r="R27" s="3"/>
      <c r="S27" s="3"/>
      <c r="T27" s="136" t="str">
        <f t="shared" si="7"/>
        <v>Enter data here</v>
      </c>
      <c r="U27" s="136" t="str">
        <f t="shared" si="8"/>
        <v>Use column to left</v>
      </c>
      <c r="V27" s="133" t="s">
        <v>320</v>
      </c>
      <c r="W27" s="126" t="str">
        <f>IFERROR(IF(F27="tonnes/yr", $Q27*$E27/($L$19*3.6), $S27*$E27*3.6/($L$19*3.6)), "Unfilled fields on left")</f>
        <v>Unfilled fields on left</v>
      </c>
      <c r="Y27" s="13"/>
      <c r="Z27" s="148" t="str">
        <f t="shared" si="9"/>
        <v>Missing information in this row. Leave the 'Description of input/output' (Column C) blank for this row if it is not used in this module</v>
      </c>
    </row>
    <row r="28" spans="2:26" s="6" customFormat="1">
      <c r="B28" s="124" t="s">
        <v>325</v>
      </c>
      <c r="C28" s="125" t="s">
        <v>326</v>
      </c>
      <c r="D28" s="8" t="s">
        <v>298</v>
      </c>
      <c r="E28" s="132"/>
      <c r="F28" s="132"/>
      <c r="G28" s="132"/>
      <c r="H28" s="134"/>
      <c r="I28" s="134"/>
      <c r="J28" s="134"/>
      <c r="K28" s="134"/>
      <c r="L28" s="134"/>
      <c r="M28" s="134"/>
      <c r="N28" s="137"/>
      <c r="O28" s="33">
        <f t="shared" ref="O28:O34" si="10">IF($D28="MWh/yr (LHV)",$E28,$J28*$E28*(1-$L28)/3.6)</f>
        <v>0</v>
      </c>
      <c r="P28" s="3"/>
      <c r="Q28" s="3"/>
      <c r="R28" s="3"/>
      <c r="S28" s="3"/>
      <c r="T28" s="133">
        <v>1000</v>
      </c>
      <c r="U28" s="15"/>
      <c r="V28" s="133" t="s">
        <v>340</v>
      </c>
      <c r="W28" s="126" t="str">
        <f t="shared" ref="W28:W34" si="11">IFERROR(IF(D28="tonnes/yr", $T28*$E28/($O$19*3.6), $U28*$E28*3.6/($O$19*3.6)), "Unfilled fields on left")</f>
        <v>Unfilled fields on left</v>
      </c>
      <c r="Y28" s="13"/>
      <c r="Z28" s="148" t="str">
        <f t="shared" si="9"/>
        <v>Missing information in this row. Leave the 'Description of input/output' (Column C) blank for this row if it is not used in this module</v>
      </c>
    </row>
    <row r="29" spans="2:26" s="6" customFormat="1">
      <c r="B29" s="124" t="s">
        <v>328</v>
      </c>
      <c r="C29" s="125" t="s">
        <v>329</v>
      </c>
      <c r="D29" s="8" t="s">
        <v>298</v>
      </c>
      <c r="E29" s="132"/>
      <c r="F29" s="132"/>
      <c r="G29" s="132"/>
      <c r="H29" s="134"/>
      <c r="I29" s="134"/>
      <c r="J29" s="134"/>
      <c r="K29" s="134"/>
      <c r="L29" s="134"/>
      <c r="M29" s="134"/>
      <c r="N29" s="137"/>
      <c r="O29" s="33">
        <f t="shared" si="10"/>
        <v>0</v>
      </c>
      <c r="P29" s="3"/>
      <c r="Q29" s="3"/>
      <c r="R29" s="3"/>
      <c r="S29" s="3"/>
      <c r="T29" s="133">
        <v>28000</v>
      </c>
      <c r="U29" s="15"/>
      <c r="V29" s="133" t="s">
        <v>330</v>
      </c>
      <c r="W29" s="126" t="str">
        <f t="shared" si="11"/>
        <v>Unfilled fields on left</v>
      </c>
      <c r="Y29" s="13"/>
      <c r="Z29" s="148" t="str">
        <f t="shared" si="9"/>
        <v>Missing information in this row. Leave the 'Description of input/output' (Column C) blank for this row if it is not used in this module</v>
      </c>
    </row>
    <row r="30" spans="2:26" s="6" customFormat="1">
      <c r="B30" s="124" t="s">
        <v>328</v>
      </c>
      <c r="C30" s="125" t="s">
        <v>331</v>
      </c>
      <c r="D30" s="8" t="s">
        <v>298</v>
      </c>
      <c r="E30" s="132"/>
      <c r="F30" s="132"/>
      <c r="G30" s="132"/>
      <c r="H30" s="134"/>
      <c r="I30" s="134"/>
      <c r="J30" s="134"/>
      <c r="K30" s="134"/>
      <c r="L30" s="134"/>
      <c r="M30" s="134"/>
      <c r="N30" s="137"/>
      <c r="O30" s="33">
        <f t="shared" si="10"/>
        <v>0</v>
      </c>
      <c r="P30" s="3"/>
      <c r="Q30" s="3"/>
      <c r="R30" s="3"/>
      <c r="S30" s="3"/>
      <c r="T30" s="133">
        <v>265000</v>
      </c>
      <c r="U30" s="15"/>
      <c r="V30" s="133" t="s">
        <v>330</v>
      </c>
      <c r="W30" s="126" t="str">
        <f t="shared" si="11"/>
        <v>Unfilled fields on left</v>
      </c>
      <c r="Y30" s="13"/>
      <c r="Z30" s="148" t="str">
        <f t="shared" si="9"/>
        <v>Missing information in this row. Leave the 'Description of input/output' (Column C) blank for this row if it is not used in this module</v>
      </c>
    </row>
    <row r="31" spans="2:26" s="6" customFormat="1">
      <c r="B31" s="124" t="s">
        <v>328</v>
      </c>
      <c r="C31" s="125" t="s">
        <v>352</v>
      </c>
      <c r="D31" s="8" t="s">
        <v>298</v>
      </c>
      <c r="E31" s="132"/>
      <c r="F31" s="132"/>
      <c r="G31" s="132"/>
      <c r="H31" s="134"/>
      <c r="I31" s="134"/>
      <c r="J31" s="134"/>
      <c r="K31" s="134"/>
      <c r="L31" s="134"/>
      <c r="M31" s="134"/>
      <c r="N31" s="137"/>
      <c r="O31" s="33">
        <f t="shared" si="10"/>
        <v>0</v>
      </c>
      <c r="P31" s="3"/>
      <c r="Q31" s="3"/>
      <c r="R31" s="3"/>
      <c r="S31" s="3"/>
      <c r="T31" s="133">
        <v>0</v>
      </c>
      <c r="U31" s="15"/>
      <c r="V31" s="133" t="s">
        <v>330</v>
      </c>
      <c r="W31" s="126" t="str">
        <f t="shared" si="11"/>
        <v>Unfilled fields on left</v>
      </c>
      <c r="Y31" s="13"/>
      <c r="Z31" s="148" t="str">
        <f t="shared" si="9"/>
        <v>Missing information in this row. Leave the 'Description of input/output' (Column C) blank for this row if it is not used in this module</v>
      </c>
    </row>
    <row r="32" spans="2:26" s="6" customFormat="1">
      <c r="B32" s="124"/>
      <c r="C32" s="125"/>
      <c r="D32" s="8"/>
      <c r="E32" s="132"/>
      <c r="F32" s="132"/>
      <c r="G32" s="132"/>
      <c r="H32" s="134"/>
      <c r="I32" s="134"/>
      <c r="J32" s="134"/>
      <c r="K32" s="134"/>
      <c r="L32" s="134"/>
      <c r="M32" s="134"/>
      <c r="N32" s="137"/>
      <c r="O32" s="33">
        <f t="shared" si="10"/>
        <v>0</v>
      </c>
      <c r="P32" s="3"/>
      <c r="Q32" s="3"/>
      <c r="R32" s="3"/>
      <c r="S32" s="3"/>
      <c r="T32" s="133"/>
      <c r="U32" s="15"/>
      <c r="V32" s="133"/>
      <c r="W32" s="126" t="str">
        <f t="shared" si="11"/>
        <v>Unfilled fields on left</v>
      </c>
      <c r="Y32" s="13"/>
      <c r="Z32" s="148" t="str">
        <f t="shared" si="9"/>
        <v/>
      </c>
    </row>
    <row r="33" spans="2:26" s="6" customFormat="1">
      <c r="B33" s="124"/>
      <c r="C33" s="125"/>
      <c r="D33" s="8"/>
      <c r="E33" s="132"/>
      <c r="F33" s="132"/>
      <c r="G33" s="132"/>
      <c r="H33" s="134"/>
      <c r="I33" s="134"/>
      <c r="J33" s="134"/>
      <c r="K33" s="134"/>
      <c r="L33" s="134"/>
      <c r="M33" s="134"/>
      <c r="N33" s="137"/>
      <c r="O33" s="33">
        <f t="shared" si="10"/>
        <v>0</v>
      </c>
      <c r="P33" s="3"/>
      <c r="Q33" s="3"/>
      <c r="R33" s="3"/>
      <c r="S33" s="3"/>
      <c r="T33" s="133"/>
      <c r="U33" s="15"/>
      <c r="V33" s="133"/>
      <c r="W33" s="126" t="str">
        <f t="shared" si="11"/>
        <v>Unfilled fields on left</v>
      </c>
      <c r="Y33" s="13"/>
      <c r="Z33" s="148" t="str">
        <f t="shared" si="9"/>
        <v/>
      </c>
    </row>
    <row r="34" spans="2:26" s="6" customFormat="1">
      <c r="B34" s="9"/>
      <c r="C34" s="8"/>
      <c r="D34" s="8"/>
      <c r="E34" s="132"/>
      <c r="F34" s="132"/>
      <c r="G34" s="132"/>
      <c r="H34" s="134"/>
      <c r="I34" s="134"/>
      <c r="J34" s="134"/>
      <c r="K34" s="134"/>
      <c r="L34" s="134"/>
      <c r="M34" s="134"/>
      <c r="N34" s="137"/>
      <c r="O34" s="33">
        <f t="shared" si="10"/>
        <v>0</v>
      </c>
      <c r="P34" s="3"/>
      <c r="Q34" s="3"/>
      <c r="R34" s="3"/>
      <c r="S34" s="3"/>
      <c r="T34" s="16"/>
      <c r="U34" s="15"/>
      <c r="V34" s="16"/>
      <c r="W34" s="126" t="str">
        <f t="shared" si="11"/>
        <v>Unfilled fields on left</v>
      </c>
      <c r="Y34" s="13"/>
      <c r="Z34" s="148" t="str">
        <f t="shared" si="9"/>
        <v/>
      </c>
    </row>
    <row r="35" spans="2:26">
      <c r="C35" s="10"/>
      <c r="D35" s="10"/>
      <c r="E35" s="11"/>
      <c r="F35" s="10"/>
      <c r="H35" s="12"/>
      <c r="I35" s="12"/>
      <c r="J35" s="12"/>
      <c r="K35" s="12"/>
      <c r="L35" s="12"/>
      <c r="M35" s="12"/>
      <c r="N35" s="12"/>
      <c r="O35" s="12"/>
      <c r="P35" s="3"/>
      <c r="T35" s="12"/>
      <c r="U35" s="15"/>
      <c r="V35" s="12"/>
      <c r="W35" s="28"/>
      <c r="Z35" s="3"/>
    </row>
    <row r="36" spans="2:26">
      <c r="N36" s="131"/>
      <c r="P36" s="3"/>
      <c r="V36" s="25" t="s">
        <v>332</v>
      </c>
      <c r="W36" s="128">
        <f>SUM(W4:W35)</f>
        <v>0</v>
      </c>
      <c r="Z36" s="3"/>
    </row>
    <row r="37" spans="2:26">
      <c r="B37" s="123" t="s">
        <v>333</v>
      </c>
      <c r="C37" s="119"/>
      <c r="D37" s="119"/>
      <c r="E37" s="119"/>
      <c r="P37" s="3"/>
      <c r="Z37" s="3"/>
    </row>
    <row r="38" spans="2:26">
      <c r="B38" s="9" t="s">
        <v>334</v>
      </c>
      <c r="C38" s="8" t="s">
        <v>335</v>
      </c>
      <c r="D38" s="8" t="s">
        <v>336</v>
      </c>
      <c r="E38" s="8"/>
    </row>
    <row r="39" spans="2:26">
      <c r="B39" s="9"/>
      <c r="C39" s="9"/>
      <c r="D39" s="9"/>
      <c r="E39" s="9"/>
    </row>
    <row r="40" spans="2:26">
      <c r="B40" s="9"/>
      <c r="C40" s="9"/>
      <c r="D40" s="9"/>
      <c r="E40" s="9"/>
    </row>
    <row r="41" spans="2:26">
      <c r="B41" s="9"/>
      <c r="C41" s="9"/>
      <c r="D41" s="9"/>
      <c r="E41" s="9"/>
    </row>
    <row r="42" spans="2:26">
      <c r="E42" s="3"/>
    </row>
    <row r="43" spans="2:26">
      <c r="E43" s="3"/>
    </row>
    <row r="44" spans="2:26">
      <c r="E44" s="3"/>
    </row>
    <row r="45" spans="2:26">
      <c r="E45" s="3"/>
    </row>
    <row r="46" spans="2:26">
      <c r="E46" s="3"/>
    </row>
    <row r="47" spans="2:26">
      <c r="E47" s="3"/>
    </row>
    <row r="48" spans="2:26">
      <c r="E48" s="3"/>
    </row>
    <row r="49" spans="5:5">
      <c r="E49" s="3"/>
    </row>
    <row r="50" spans="5:5">
      <c r="E50" s="3"/>
    </row>
    <row r="51" spans="5:5">
      <c r="E51" s="3"/>
    </row>
    <row r="52" spans="5:5">
      <c r="E52" s="3"/>
    </row>
    <row r="53" spans="5:5">
      <c r="E53" s="3"/>
    </row>
    <row r="54" spans="5:5">
      <c r="E54" s="3"/>
    </row>
    <row r="55" spans="5:5">
      <c r="E55" s="3"/>
    </row>
    <row r="56" spans="5:5">
      <c r="E56" s="3"/>
    </row>
    <row r="57" spans="5:5">
      <c r="E57" s="3"/>
    </row>
    <row r="58" spans="5:5">
      <c r="E58" s="3"/>
    </row>
    <row r="59" spans="5:5">
      <c r="E59" s="3"/>
    </row>
    <row r="60" spans="5:5">
      <c r="E60" s="3"/>
    </row>
    <row r="61" spans="5:5">
      <c r="E61" s="3"/>
    </row>
    <row r="62" spans="5:5">
      <c r="E62" s="3"/>
    </row>
    <row r="63" spans="5:5">
      <c r="E63" s="3"/>
    </row>
    <row r="64" spans="5:5">
      <c r="E64" s="3"/>
    </row>
    <row r="65" spans="5:5">
      <c r="E65" s="3"/>
    </row>
    <row r="66" spans="5:5">
      <c r="E66" s="3"/>
    </row>
    <row r="67" spans="5:5">
      <c r="E67" s="3"/>
    </row>
    <row r="68" spans="5:5">
      <c r="E68" s="3"/>
    </row>
    <row r="69" spans="5:5">
      <c r="E69" s="3"/>
    </row>
    <row r="70" spans="5:5">
      <c r="E70" s="3"/>
    </row>
    <row r="71" spans="5:5">
      <c r="E71" s="3"/>
    </row>
    <row r="72" spans="5:5">
      <c r="E72" s="3"/>
    </row>
    <row r="73" spans="5:5">
      <c r="E73" s="3"/>
    </row>
    <row r="74" spans="5:5">
      <c r="E74" s="3"/>
    </row>
    <row r="75" spans="5:5">
      <c r="E75" s="3"/>
    </row>
    <row r="76" spans="5:5">
      <c r="E76" s="3"/>
    </row>
    <row r="77" spans="5:5">
      <c r="E77" s="3"/>
    </row>
    <row r="78" spans="5:5">
      <c r="E78" s="3"/>
    </row>
    <row r="79" spans="5:5">
      <c r="E79" s="3"/>
    </row>
    <row r="80" spans="5:5">
      <c r="E80" s="3"/>
    </row>
    <row r="81" spans="5:5">
      <c r="E81" s="3"/>
    </row>
    <row r="82" spans="5:5">
      <c r="E82" s="3"/>
    </row>
  </sheetData>
  <dataValidations count="3">
    <dataValidation type="list" allowBlank="1" showInputMessage="1" showErrorMessage="1" sqref="D18:D21 D7:D16 D23:D34" xr:uid="{07BE9699-9C62-498A-AE4D-FA9BBD3DD09F}">
      <formula1>"tonnes/yr, MWh/yr (LHV)"</formula1>
    </dataValidation>
    <dataValidation type="custom" allowBlank="1" showInputMessage="1" showErrorMessage="1" error="Please do not change" sqref="O24:O34 W24:W34 R19:S21 W36 W5:W8 W9:W16 Z19:Z21 Z24:Z34 O5 O8:O16 O19:O21 P19 Z9:Z16 Z5:Z8" xr:uid="{814FA739-B53C-406A-8853-9B69DA89D2E6}">
      <formula1>"Please do not change"</formula1>
    </dataValidation>
    <dataValidation type="list" allowBlank="1" showInputMessage="1" showErrorMessage="1" sqref="D5" xr:uid="{E52D7BE1-0D5F-46B4-99A3-EEE20C2E5102}">
      <formula1>"MWh/yr (LHV)"</formula1>
    </dataValidation>
  </dataValidations>
  <pageMargins left="0.70000000000000007" right="0.70000000000000007" top="0.75" bottom="0.75" header="0.30000000000000004" footer="0.30000000000000004"/>
  <pageSetup paperSize="9" orientation="portrait" r:id="rId1"/>
  <ignoredErrors>
    <ignoredError sqref="P29:S30 P28:S28 X28:Y28 P5:S5 P34:S34 U29:U30 U28 U34 X29:Y30 X34:Y34" unlockedFormula="1"/>
  </ignoredErrors>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2" id="{CE635368-98A7-408E-9561-76DE845960AD}">
            <xm:f>OR(Guidance!$C$17="Yes",Guidance!$C$17="")</xm:f>
            <x14:dxf>
              <font>
                <color theme="0"/>
              </font>
              <fill>
                <patternFill>
                  <bgColor theme="0"/>
                </patternFill>
              </fill>
            </x14:dxf>
          </x14:cfRule>
          <xm:sqref>A1</xm:sqref>
        </x14:conditionalFormatting>
        <x14:conditionalFormatting xmlns:xm="http://schemas.microsoft.com/office/excel/2006/main">
          <x14:cfRule type="expression" priority="1" id="{E1AE6129-C476-47B1-931B-A5CFB81DB9DD}">
            <xm:f>Guidance!$C$17="No"</xm:f>
            <x14:dxf>
              <font>
                <color theme="0"/>
              </font>
              <fill>
                <patternFill>
                  <bgColor theme="0"/>
                </patternFill>
              </fill>
              <border>
                <left/>
                <right/>
                <top/>
                <bottom/>
                <vertical/>
                <horizontal/>
              </border>
            </x14:dxf>
          </x14:cfRule>
          <xm:sqref>A2:Z100</xm:sqref>
        </x14:conditionalFormatting>
      </x14:conditionalFormatting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3D0C20-4160-4F9D-87C7-F8154B34D4E6}">
  <sheetPr codeName="Sheet10">
    <tabColor theme="9" tint="0.79998168889431442"/>
  </sheetPr>
  <dimension ref="A1:Z82"/>
  <sheetViews>
    <sheetView showGridLines="0" zoomScale="70" zoomScaleNormal="70" workbookViewId="0"/>
  </sheetViews>
  <sheetFormatPr defaultColWidth="7.28515625" defaultRowHeight="15"/>
  <cols>
    <col min="1" max="1" width="5.28515625" style="3" customWidth="1"/>
    <col min="2" max="2" width="25" style="3" bestFit="1" customWidth="1"/>
    <col min="3" max="3" width="39" style="3" bestFit="1" customWidth="1"/>
    <col min="4" max="4" width="14.42578125" style="3" customWidth="1"/>
    <col min="5" max="5" width="15.28515625" style="5" customWidth="1"/>
    <col min="6" max="6" width="18.140625" style="3" customWidth="1"/>
    <col min="7" max="7" width="17" style="3" customWidth="1"/>
    <col min="8" max="8" width="11.85546875" style="4" customWidth="1"/>
    <col min="9" max="9" width="13.5703125" style="4" customWidth="1"/>
    <col min="10" max="10" width="12.5703125" style="4" customWidth="1"/>
    <col min="11" max="11" width="11" style="4" customWidth="1"/>
    <col min="12" max="12" width="12.28515625" style="4" customWidth="1"/>
    <col min="13" max="13" width="13" style="4" customWidth="1"/>
    <col min="14" max="14" width="16.5703125" style="4" customWidth="1"/>
    <col min="15" max="15" width="14" style="4" customWidth="1"/>
    <col min="16" max="16" width="21.28515625" customWidth="1"/>
    <col min="17" max="17" width="5.85546875" style="3" customWidth="1"/>
    <col min="18" max="18" width="16" style="3" customWidth="1"/>
    <col min="19" max="19" width="19.7109375" style="3" customWidth="1"/>
    <col min="20" max="21" width="20.7109375" style="4" customWidth="1"/>
    <col min="22" max="22" width="16.28515625" style="4" customWidth="1"/>
    <col min="23" max="23" width="22.7109375" style="27" customWidth="1"/>
    <col min="24" max="24" width="7.28515625" style="3" customWidth="1"/>
    <col min="25" max="25" width="21.28515625" style="3" customWidth="1"/>
    <col min="27" max="16384" width="7.28515625" style="3"/>
  </cols>
  <sheetData>
    <row r="1" spans="1:26">
      <c r="A1" s="145" t="s">
        <v>344</v>
      </c>
    </row>
    <row r="2" spans="1:26" ht="94.5" customHeight="1" thickBot="1">
      <c r="B2" s="2" t="s">
        <v>274</v>
      </c>
      <c r="C2" s="2" t="s">
        <v>275</v>
      </c>
      <c r="D2" s="2" t="s">
        <v>22</v>
      </c>
      <c r="E2" s="7" t="s">
        <v>276</v>
      </c>
      <c r="F2" s="2" t="s">
        <v>277</v>
      </c>
      <c r="G2" s="2" t="s">
        <v>278</v>
      </c>
      <c r="H2" s="2" t="s">
        <v>279</v>
      </c>
      <c r="I2" s="2" t="s">
        <v>280</v>
      </c>
      <c r="J2" s="2" t="s">
        <v>281</v>
      </c>
      <c r="K2" s="2" t="s">
        <v>282</v>
      </c>
      <c r="L2" s="2" t="s">
        <v>283</v>
      </c>
      <c r="M2" s="2" t="s">
        <v>284</v>
      </c>
      <c r="N2" s="2" t="s">
        <v>285</v>
      </c>
      <c r="O2" s="2" t="s">
        <v>286</v>
      </c>
      <c r="P2" s="2" t="s">
        <v>345</v>
      </c>
      <c r="Q2" s="2"/>
      <c r="R2" s="26" t="s">
        <v>288</v>
      </c>
      <c r="S2" s="2" t="s">
        <v>289</v>
      </c>
      <c r="T2" s="2" t="s">
        <v>341</v>
      </c>
      <c r="U2" s="2" t="s">
        <v>291</v>
      </c>
      <c r="V2" s="2" t="s">
        <v>292</v>
      </c>
      <c r="W2" s="26" t="s">
        <v>346</v>
      </c>
      <c r="X2" s="26"/>
      <c r="Y2" s="2" t="s">
        <v>294</v>
      </c>
    </row>
    <row r="3" spans="1:26" ht="15.75" thickTop="1"/>
    <row r="4" spans="1:26">
      <c r="B4" s="123" t="s">
        <v>295</v>
      </c>
      <c r="C4" s="119"/>
      <c r="D4" s="119"/>
      <c r="E4" s="120"/>
      <c r="F4" s="119"/>
      <c r="G4" s="121"/>
      <c r="H4" s="122"/>
      <c r="I4" s="122"/>
      <c r="J4" s="122"/>
      <c r="K4" s="135"/>
      <c r="L4" s="135"/>
      <c r="M4" s="135"/>
      <c r="N4" s="122"/>
      <c r="O4" s="122"/>
      <c r="P4" s="122"/>
      <c r="Q4" s="122"/>
      <c r="R4" s="122"/>
      <c r="S4" s="122"/>
      <c r="T4" s="122"/>
      <c r="U4" s="122"/>
      <c r="V4" s="122"/>
      <c r="W4" s="122"/>
      <c r="X4" s="122"/>
      <c r="Y4" s="122"/>
      <c r="Z4" s="3"/>
    </row>
    <row r="5" spans="1:26">
      <c r="B5" s="9" t="s">
        <v>296</v>
      </c>
      <c r="C5" s="125" t="str">
        <f>'H2 electrolysis'!C19</f>
        <v>e.g. Electrolytic hydrogen</v>
      </c>
      <c r="D5" s="8" t="s">
        <v>298</v>
      </c>
      <c r="E5" s="134"/>
      <c r="F5" s="132"/>
      <c r="G5" s="132"/>
      <c r="H5" s="134"/>
      <c r="I5" s="134" t="s">
        <v>188</v>
      </c>
      <c r="J5" s="134"/>
      <c r="K5" s="134"/>
      <c r="L5" s="134"/>
      <c r="M5" s="134"/>
      <c r="N5" s="137"/>
      <c r="O5" s="33">
        <f t="shared" ref="O5" si="0">IF($D5="MWh/yr (LHV)",$E5,$J5*$E5*(1-$L5)/3.6)</f>
        <v>0</v>
      </c>
      <c r="P5" s="3"/>
      <c r="T5" s="3"/>
      <c r="U5" s="3"/>
      <c r="V5" s="3"/>
      <c r="W5" s="3"/>
      <c r="Z5" s="148" t="str">
        <f>IF(AND(C5&lt;&gt;"",OR(E5="",J5="",L5="")),"Missing information in this row.","")</f>
        <v>Missing information in this row.</v>
      </c>
    </row>
    <row r="6" spans="1:26">
      <c r="E6" s="10"/>
      <c r="F6" s="10"/>
      <c r="G6" s="10"/>
      <c r="H6" s="10"/>
      <c r="I6" s="10"/>
      <c r="J6" s="10"/>
      <c r="K6" s="10"/>
      <c r="L6" s="10"/>
      <c r="M6" s="10"/>
      <c r="N6" s="3"/>
      <c r="O6" s="3"/>
      <c r="P6" s="3"/>
      <c r="T6" s="3"/>
      <c r="U6" s="3"/>
      <c r="V6" s="3"/>
      <c r="W6" s="3"/>
      <c r="Z6" s="3"/>
    </row>
    <row r="7" spans="1:26">
      <c r="B7" s="123" t="s">
        <v>299</v>
      </c>
      <c r="C7" s="119"/>
      <c r="D7" s="119"/>
      <c r="E7" s="120"/>
      <c r="F7" s="119"/>
      <c r="G7" s="119"/>
      <c r="H7" s="122"/>
      <c r="I7" s="122"/>
      <c r="J7" s="122"/>
      <c r="K7" s="135"/>
      <c r="L7" s="135"/>
      <c r="M7" s="135"/>
      <c r="N7" s="122"/>
      <c r="O7" s="122"/>
      <c r="P7" s="122"/>
      <c r="Q7" s="122"/>
      <c r="R7" s="122"/>
      <c r="S7" s="122"/>
      <c r="T7" s="122"/>
      <c r="U7" s="122"/>
      <c r="V7" s="122"/>
      <c r="W7" s="122"/>
      <c r="X7" s="122"/>
      <c r="Y7" s="122"/>
      <c r="Z7" s="3"/>
    </row>
    <row r="8" spans="1:26">
      <c r="B8" s="124" t="s">
        <v>300</v>
      </c>
      <c r="C8" s="125" t="s">
        <v>301</v>
      </c>
      <c r="D8" s="8" t="s">
        <v>302</v>
      </c>
      <c r="E8" s="134"/>
      <c r="F8" s="132"/>
      <c r="G8" s="132"/>
      <c r="H8" s="134"/>
      <c r="I8" s="134"/>
      <c r="J8" s="134"/>
      <c r="K8" s="134"/>
      <c r="L8" s="134"/>
      <c r="M8" s="134"/>
      <c r="N8" s="137"/>
      <c r="O8" s="33">
        <f t="shared" ref="O8:O16" si="1">IF($D8="MWh/yr (LHV)",$E8,$J8*$E8*(1-$L8)/3.6)</f>
        <v>0</v>
      </c>
      <c r="P8" s="3"/>
      <c r="T8" s="136" t="str">
        <f t="shared" ref="T8:T16" si="2">IF(B8="", "", IF(D8="MWh/yr (LHV)", "Use column to right", "Enter data here"))</f>
        <v>Use column to right</v>
      </c>
      <c r="U8" s="136" t="str">
        <f t="shared" ref="U8:U16" si="3">IF(B8="", "", IF(D8="MWh/yr (LHV)", "Enter data here", "Use column to left"))</f>
        <v>Enter data here</v>
      </c>
      <c r="V8" s="133" t="s">
        <v>303</v>
      </c>
      <c r="W8" s="126" t="str">
        <f t="shared" ref="W8:W16" si="4">IFERROR(IF(D8="tonnes/yr", $T8*$E8/($O$19*3.6), $U8*$E8*3.6/($O$19*3.6)), "Unfilled fields on left")</f>
        <v>Unfilled fields on left</v>
      </c>
      <c r="Y8" s="13"/>
      <c r="Z8" s="148" t="str">
        <f>IF(AND(C8&lt;&gt;"",OR(E8="",J8="",L8="",T8="Enter data here",U8="Enter data here")),"Missing information in this row. Leave the 'Description of input/output' (Column C) blank for this row if it is not used in this module","")</f>
        <v>Missing information in this row. Leave the 'Description of input/output' (Column C) blank for this row if it is not used in this module</v>
      </c>
    </row>
    <row r="9" spans="1:26">
      <c r="B9" s="124" t="s">
        <v>300</v>
      </c>
      <c r="C9" s="125" t="s">
        <v>304</v>
      </c>
      <c r="D9" s="8" t="s">
        <v>302</v>
      </c>
      <c r="E9" s="134"/>
      <c r="F9" s="132"/>
      <c r="G9" s="132"/>
      <c r="H9" s="134"/>
      <c r="I9" s="134"/>
      <c r="J9" s="134"/>
      <c r="K9" s="134"/>
      <c r="L9" s="134"/>
      <c r="M9" s="134"/>
      <c r="N9" s="137"/>
      <c r="O9" s="33">
        <f t="shared" si="1"/>
        <v>0</v>
      </c>
      <c r="P9" s="3"/>
      <c r="T9" s="136" t="str">
        <f t="shared" si="2"/>
        <v>Use column to right</v>
      </c>
      <c r="U9" s="136" t="str">
        <f t="shared" si="3"/>
        <v>Enter data here</v>
      </c>
      <c r="V9" s="133" t="s">
        <v>303</v>
      </c>
      <c r="W9" s="126" t="str">
        <f t="shared" si="4"/>
        <v>Unfilled fields on left</v>
      </c>
      <c r="Y9" s="13"/>
      <c r="Z9" s="148" t="str">
        <f t="shared" ref="Z9:Z16" si="5">IF(AND(C9&lt;&gt;"",OR(E9="",J9="",L9="",T9="Enter data here",U9="Enter data here")),"Missing information in this row. Leave the 'Description of input/output' (Column C) blank for this row if it is not used in this module","")</f>
        <v>Missing information in this row. Leave the 'Description of input/output' (Column C) blank for this row if it is not used in this module</v>
      </c>
    </row>
    <row r="10" spans="1:26" s="6" customFormat="1">
      <c r="B10" s="124" t="s">
        <v>300</v>
      </c>
      <c r="C10" s="125" t="s">
        <v>305</v>
      </c>
      <c r="D10" s="8" t="s">
        <v>298</v>
      </c>
      <c r="E10" s="132"/>
      <c r="F10" s="132"/>
      <c r="G10" s="132"/>
      <c r="H10" s="134"/>
      <c r="I10" s="134"/>
      <c r="J10" s="134"/>
      <c r="K10" s="134"/>
      <c r="L10" s="134"/>
      <c r="M10" s="134"/>
      <c r="N10" s="137"/>
      <c r="O10" s="33">
        <f t="shared" si="1"/>
        <v>0</v>
      </c>
      <c r="P10" s="3"/>
      <c r="Q10" s="3"/>
      <c r="R10" s="3"/>
      <c r="S10" s="3"/>
      <c r="T10" s="136" t="str">
        <f t="shared" si="2"/>
        <v>Enter data here</v>
      </c>
      <c r="U10" s="136" t="str">
        <f t="shared" si="3"/>
        <v>Use column to left</v>
      </c>
      <c r="V10" s="133" t="s">
        <v>303</v>
      </c>
      <c r="W10" s="126" t="str">
        <f t="shared" si="4"/>
        <v>Unfilled fields on left</v>
      </c>
      <c r="Y10" s="17"/>
      <c r="Z10" s="148" t="str">
        <f t="shared" si="5"/>
        <v>Missing information in this row. Leave the 'Description of input/output' (Column C) blank for this row if it is not used in this module</v>
      </c>
    </row>
    <row r="11" spans="1:26" s="6" customFormat="1">
      <c r="B11" s="124" t="s">
        <v>300</v>
      </c>
      <c r="C11" s="125" t="s">
        <v>306</v>
      </c>
      <c r="D11" s="8" t="s">
        <v>298</v>
      </c>
      <c r="E11" s="132"/>
      <c r="F11" s="132"/>
      <c r="G11" s="132"/>
      <c r="H11" s="134"/>
      <c r="I11" s="134"/>
      <c r="J11" s="134"/>
      <c r="K11" s="134"/>
      <c r="L11" s="134"/>
      <c r="M11" s="134"/>
      <c r="N11" s="137"/>
      <c r="O11" s="33">
        <f t="shared" si="1"/>
        <v>0</v>
      </c>
      <c r="P11" s="3"/>
      <c r="Q11" s="3"/>
      <c r="R11" s="3"/>
      <c r="S11" s="3"/>
      <c r="T11" s="136" t="str">
        <f t="shared" si="2"/>
        <v>Enter data here</v>
      </c>
      <c r="U11" s="136" t="str">
        <f t="shared" si="3"/>
        <v>Use column to left</v>
      </c>
      <c r="V11" s="133" t="s">
        <v>303</v>
      </c>
      <c r="W11" s="126" t="str">
        <f t="shared" si="4"/>
        <v>Unfilled fields on left</v>
      </c>
      <c r="Y11" s="17"/>
      <c r="Z11" s="148" t="str">
        <f t="shared" si="5"/>
        <v>Missing information in this row. Leave the 'Description of input/output' (Column C) blank for this row if it is not used in this module</v>
      </c>
    </row>
    <row r="12" spans="1:26">
      <c r="B12" s="124" t="s">
        <v>307</v>
      </c>
      <c r="C12" s="125" t="s">
        <v>342</v>
      </c>
      <c r="D12" s="8" t="s">
        <v>298</v>
      </c>
      <c r="E12" s="132"/>
      <c r="F12" s="132"/>
      <c r="G12" s="132"/>
      <c r="H12" s="134"/>
      <c r="I12" s="134"/>
      <c r="J12" s="134"/>
      <c r="K12" s="134"/>
      <c r="L12" s="134"/>
      <c r="M12" s="134"/>
      <c r="N12" s="137"/>
      <c r="O12" s="33">
        <f t="shared" si="1"/>
        <v>0</v>
      </c>
      <c r="P12" s="3"/>
      <c r="T12" s="136" t="str">
        <f t="shared" si="2"/>
        <v>Enter data here</v>
      </c>
      <c r="U12" s="136" t="str">
        <f t="shared" si="3"/>
        <v>Use column to left</v>
      </c>
      <c r="V12" s="133" t="s">
        <v>303</v>
      </c>
      <c r="W12" s="126" t="str">
        <f t="shared" si="4"/>
        <v>Unfilled fields on left</v>
      </c>
      <c r="Y12" s="17"/>
      <c r="Z12" s="148" t="str">
        <f t="shared" si="5"/>
        <v>Missing information in this row. Leave the 'Description of input/output' (Column C) blank for this row if it is not used in this module</v>
      </c>
    </row>
    <row r="13" spans="1:26">
      <c r="B13" s="124" t="s">
        <v>307</v>
      </c>
      <c r="C13" s="125" t="s">
        <v>309</v>
      </c>
      <c r="D13" s="8" t="s">
        <v>298</v>
      </c>
      <c r="E13" s="132"/>
      <c r="F13" s="132"/>
      <c r="G13" s="132"/>
      <c r="H13" s="134"/>
      <c r="I13" s="134"/>
      <c r="J13" s="134"/>
      <c r="K13" s="134"/>
      <c r="L13" s="134"/>
      <c r="M13" s="134"/>
      <c r="N13" s="137"/>
      <c r="O13" s="33">
        <f t="shared" si="1"/>
        <v>0</v>
      </c>
      <c r="P13" s="3"/>
      <c r="T13" s="136" t="str">
        <f t="shared" si="2"/>
        <v>Enter data here</v>
      </c>
      <c r="U13" s="136" t="str">
        <f t="shared" si="3"/>
        <v>Use column to left</v>
      </c>
      <c r="V13" s="133" t="s">
        <v>303</v>
      </c>
      <c r="W13" s="126" t="str">
        <f t="shared" si="4"/>
        <v>Unfilled fields on left</v>
      </c>
      <c r="Y13" s="17"/>
      <c r="Z13" s="148" t="str">
        <f t="shared" si="5"/>
        <v>Missing information in this row. Leave the 'Description of input/output' (Column C) blank for this row if it is not used in this module</v>
      </c>
    </row>
    <row r="14" spans="1:26">
      <c r="B14" s="124" t="s">
        <v>310</v>
      </c>
      <c r="C14" s="125" t="s">
        <v>311</v>
      </c>
      <c r="D14" s="8" t="s">
        <v>298</v>
      </c>
      <c r="E14" s="132"/>
      <c r="F14" s="132"/>
      <c r="G14" s="132"/>
      <c r="H14" s="134"/>
      <c r="I14" s="134"/>
      <c r="J14" s="134"/>
      <c r="K14" s="134"/>
      <c r="L14" s="134"/>
      <c r="M14" s="134"/>
      <c r="N14" s="137"/>
      <c r="O14" s="33">
        <f t="shared" si="1"/>
        <v>0</v>
      </c>
      <c r="P14" s="3"/>
      <c r="T14" s="136" t="str">
        <f t="shared" si="2"/>
        <v>Enter data here</v>
      </c>
      <c r="U14" s="136" t="str">
        <f t="shared" si="3"/>
        <v>Use column to left</v>
      </c>
      <c r="V14" s="133" t="s">
        <v>303</v>
      </c>
      <c r="W14" s="126" t="str">
        <f t="shared" si="4"/>
        <v>Unfilled fields on left</v>
      </c>
      <c r="Y14" s="17"/>
      <c r="Z14" s="148" t="str">
        <f t="shared" si="5"/>
        <v>Missing information in this row. Leave the 'Description of input/output' (Column C) blank for this row if it is not used in this module</v>
      </c>
    </row>
    <row r="15" spans="1:26">
      <c r="B15" s="124" t="s">
        <v>310</v>
      </c>
      <c r="C15" s="125" t="s">
        <v>312</v>
      </c>
      <c r="D15" s="8" t="s">
        <v>298</v>
      </c>
      <c r="E15" s="132"/>
      <c r="F15" s="132"/>
      <c r="G15" s="132"/>
      <c r="H15" s="134"/>
      <c r="I15" s="134"/>
      <c r="J15" s="134"/>
      <c r="K15" s="134"/>
      <c r="L15" s="134"/>
      <c r="M15" s="134"/>
      <c r="N15" s="137"/>
      <c r="O15" s="33">
        <f t="shared" si="1"/>
        <v>0</v>
      </c>
      <c r="P15" s="3"/>
      <c r="T15" s="136" t="str">
        <f t="shared" si="2"/>
        <v>Enter data here</v>
      </c>
      <c r="U15" s="136" t="str">
        <f t="shared" si="3"/>
        <v>Use column to left</v>
      </c>
      <c r="V15" s="133" t="s">
        <v>303</v>
      </c>
      <c r="W15" s="126" t="str">
        <f t="shared" si="4"/>
        <v>Unfilled fields on left</v>
      </c>
      <c r="Y15" s="17"/>
      <c r="Z15" s="148" t="str">
        <f t="shared" si="5"/>
        <v>Missing information in this row. Leave the 'Description of input/output' (Column C) blank for this row if it is not used in this module</v>
      </c>
    </row>
    <row r="16" spans="1:26">
      <c r="B16" s="8"/>
      <c r="C16" s="9"/>
      <c r="D16" s="8"/>
      <c r="E16" s="132"/>
      <c r="F16" s="132"/>
      <c r="G16" s="132"/>
      <c r="H16" s="134"/>
      <c r="I16" s="134"/>
      <c r="J16" s="134"/>
      <c r="K16" s="134"/>
      <c r="L16" s="134"/>
      <c r="M16" s="134"/>
      <c r="N16" s="137"/>
      <c r="O16" s="33">
        <f t="shared" si="1"/>
        <v>0</v>
      </c>
      <c r="P16" s="3"/>
      <c r="T16" s="136" t="str">
        <f t="shared" si="2"/>
        <v/>
      </c>
      <c r="U16" s="136" t="str">
        <f t="shared" si="3"/>
        <v/>
      </c>
      <c r="V16" s="133" t="s">
        <v>303</v>
      </c>
      <c r="W16" s="126" t="str">
        <f t="shared" si="4"/>
        <v>Unfilled fields on left</v>
      </c>
      <c r="Y16" s="17"/>
      <c r="Z16" s="148" t="str">
        <f t="shared" si="5"/>
        <v/>
      </c>
    </row>
    <row r="17" spans="2:26">
      <c r="E17" s="10"/>
      <c r="F17" s="10"/>
      <c r="G17" s="10"/>
      <c r="H17" s="10"/>
      <c r="I17" s="10"/>
      <c r="J17" s="10"/>
      <c r="K17" s="10"/>
      <c r="L17" s="10"/>
      <c r="M17" s="10"/>
      <c r="N17" s="3"/>
      <c r="O17" s="3"/>
      <c r="P17" s="3"/>
      <c r="T17" s="3"/>
      <c r="U17" s="3"/>
      <c r="V17" s="3"/>
      <c r="W17" s="3"/>
      <c r="Z17" s="3"/>
    </row>
    <row r="18" spans="2:26">
      <c r="B18" s="123" t="s">
        <v>313</v>
      </c>
      <c r="C18" s="119"/>
      <c r="D18" s="119"/>
      <c r="E18" s="120"/>
      <c r="F18" s="119"/>
      <c r="G18" s="119"/>
      <c r="H18" s="122"/>
      <c r="I18" s="122"/>
      <c r="J18" s="122"/>
      <c r="K18" s="135"/>
      <c r="L18" s="135"/>
      <c r="M18" s="135"/>
      <c r="N18" s="122"/>
      <c r="O18" s="122"/>
      <c r="P18" s="122"/>
      <c r="Q18" s="122"/>
      <c r="R18" s="122"/>
      <c r="S18" s="122"/>
      <c r="T18" s="122"/>
      <c r="U18" s="122"/>
      <c r="V18" s="122"/>
      <c r="W18" s="122"/>
      <c r="X18" s="122"/>
      <c r="Y18" s="122"/>
      <c r="Z18" s="3"/>
    </row>
    <row r="19" spans="2:26">
      <c r="B19" s="9" t="s">
        <v>314</v>
      </c>
      <c r="C19" s="125" t="s">
        <v>353</v>
      </c>
      <c r="D19" s="8" t="s">
        <v>298</v>
      </c>
      <c r="E19" s="132"/>
      <c r="F19" s="132"/>
      <c r="G19" s="132"/>
      <c r="H19" s="132"/>
      <c r="I19" s="132" t="s">
        <v>189</v>
      </c>
      <c r="J19" s="132"/>
      <c r="K19" s="132"/>
      <c r="L19" s="132"/>
      <c r="M19" s="132"/>
      <c r="N19" s="137"/>
      <c r="O19" s="33">
        <f t="shared" ref="O19:O34" si="6">IF($D19="MWh/yr (LHV)",$E19,$J19*$E19*(1-$L19)/3.6)</f>
        <v>0</v>
      </c>
      <c r="P19" s="143" t="str">
        <f>IFERROR(O19/O5,"")</f>
        <v/>
      </c>
      <c r="R19" s="33">
        <f>IF($D19="MWh/yr (LHV)",$E19,$E19*MAX(0, $J19*(1-$L19)-2.441*$L19)/kWh_to_MJ)</f>
        <v>0</v>
      </c>
      <c r="S19" s="142" t="str">
        <f>IFERROR(R19/(SUM($R$19:$R$21)),"")</f>
        <v/>
      </c>
      <c r="T19" s="144"/>
      <c r="U19" s="144"/>
      <c r="V19" s="144"/>
      <c r="W19" s="127"/>
      <c r="Y19" s="13"/>
      <c r="Z19" s="148" t="str">
        <f>IF(AND(C19&lt;&gt;"",OR(E19="",J19="",L19="")),"Missing information in this row. Leave the 'Description of input/output' (Column C) blank for this row if it is not used in this module","")</f>
        <v>Missing information in this row. Leave the 'Description of input/output' (Column C) blank for this row if it is not used in this module</v>
      </c>
    </row>
    <row r="20" spans="2:26" s="6" customFormat="1">
      <c r="B20" s="124" t="s">
        <v>316</v>
      </c>
      <c r="C20" s="125"/>
      <c r="D20" s="8" t="s">
        <v>298</v>
      </c>
      <c r="E20" s="132"/>
      <c r="F20" s="132"/>
      <c r="G20" s="132"/>
      <c r="H20" s="134"/>
      <c r="I20" s="134"/>
      <c r="J20" s="134"/>
      <c r="K20" s="134"/>
      <c r="L20" s="134"/>
      <c r="M20" s="134"/>
      <c r="N20" s="137"/>
      <c r="O20" s="33">
        <f t="shared" si="6"/>
        <v>0</v>
      </c>
      <c r="P20" s="3"/>
      <c r="Q20" s="3"/>
      <c r="R20" s="33">
        <f>IF($D20="MWh/yr (LHV)",$E20,$E20*MAX(0, $J20*(1-$L20)-2.441*$L20)/kWh_to_MJ)</f>
        <v>0</v>
      </c>
      <c r="S20" s="142" t="str">
        <f>IFERROR(R20/(SUM($R$19:$R$21)),"")</f>
        <v/>
      </c>
      <c r="T20" s="144"/>
      <c r="U20" s="144"/>
      <c r="V20" s="144"/>
      <c r="W20" s="127"/>
      <c r="Y20" s="13"/>
      <c r="Z20" s="148" t="str">
        <f>IF(AND(C20&lt;&gt;"",OR(E20="",J20="",L20="")),"Missing information in this row. Leave the 'Description of input/output' (Column C) blank for this row if it is not used in this module","")</f>
        <v/>
      </c>
    </row>
    <row r="21" spans="2:26" s="6" customFormat="1">
      <c r="B21" s="124" t="s">
        <v>316</v>
      </c>
      <c r="C21" s="125"/>
      <c r="D21" s="8" t="s">
        <v>298</v>
      </c>
      <c r="E21" s="132"/>
      <c r="F21" s="132"/>
      <c r="G21" s="132"/>
      <c r="H21" s="134"/>
      <c r="I21" s="134"/>
      <c r="J21" s="134"/>
      <c r="K21" s="134"/>
      <c r="L21" s="134"/>
      <c r="M21" s="134"/>
      <c r="N21" s="137"/>
      <c r="O21" s="33">
        <f t="shared" si="6"/>
        <v>0</v>
      </c>
      <c r="P21" s="3"/>
      <c r="Q21" s="3"/>
      <c r="R21" s="33">
        <f>IF($D21="MWh/yr (LHV)",$E21,$E21*MAX(0, $J21*(1-$L21)-2.441*$L21)/kWh_to_MJ)</f>
        <v>0</v>
      </c>
      <c r="S21" s="142" t="str">
        <f>IFERROR(R21/(SUM($R$19:$R$21)),"")</f>
        <v/>
      </c>
      <c r="T21" s="144"/>
      <c r="U21" s="144"/>
      <c r="V21" s="144"/>
      <c r="W21" s="127"/>
      <c r="Y21" s="13"/>
      <c r="Z21" s="148" t="str">
        <f>IF(AND(C21&lt;&gt;"",OR(E21="",J21="",L21="")),"Missing information in this row. Leave the 'Description of input/output' (Column C) blank for this row if it is not used in this module","")</f>
        <v/>
      </c>
    </row>
    <row r="22" spans="2:26" s="6" customFormat="1">
      <c r="E22" s="158"/>
      <c r="F22" s="158"/>
      <c r="G22" s="158"/>
      <c r="H22" s="158"/>
      <c r="I22" s="158"/>
      <c r="J22" s="158"/>
      <c r="K22" s="158"/>
      <c r="L22" s="158"/>
      <c r="M22" s="158"/>
    </row>
    <row r="23" spans="2:26">
      <c r="B23" s="123" t="s">
        <v>317</v>
      </c>
      <c r="C23" s="119"/>
      <c r="D23" s="119"/>
      <c r="E23" s="120"/>
      <c r="F23" s="119"/>
      <c r="G23" s="119"/>
      <c r="H23" s="122"/>
      <c r="I23" s="122"/>
      <c r="J23" s="122"/>
      <c r="K23" s="135"/>
      <c r="L23" s="135"/>
      <c r="M23" s="135"/>
      <c r="N23" s="122"/>
      <c r="O23" s="122"/>
      <c r="P23" s="122"/>
      <c r="Q23" s="122"/>
      <c r="R23" s="122"/>
      <c r="S23" s="122"/>
      <c r="T23" s="122"/>
      <c r="U23" s="122"/>
      <c r="V23" s="122"/>
      <c r="W23" s="122"/>
      <c r="X23" s="122"/>
      <c r="Y23" s="122"/>
      <c r="Z23" s="3"/>
    </row>
    <row r="24" spans="2:26" s="6" customFormat="1">
      <c r="B24" s="124" t="s">
        <v>318</v>
      </c>
      <c r="C24" s="125" t="s">
        <v>319</v>
      </c>
      <c r="D24" s="8" t="s">
        <v>298</v>
      </c>
      <c r="E24" s="132"/>
      <c r="F24" s="132"/>
      <c r="G24" s="132"/>
      <c r="H24" s="134"/>
      <c r="I24" s="134"/>
      <c r="J24" s="134"/>
      <c r="K24" s="134"/>
      <c r="L24" s="134"/>
      <c r="M24" s="134"/>
      <c r="N24" s="137"/>
      <c r="O24" s="33">
        <f t="shared" si="6"/>
        <v>0</v>
      </c>
      <c r="P24" s="3"/>
      <c r="Q24" s="3"/>
      <c r="R24" s="3"/>
      <c r="S24" s="3"/>
      <c r="T24" s="136" t="str">
        <f t="shared" ref="T24:T27" si="7">IF(D24="", "", IF(F24="MWh/yr (LHV)", "Use column to right", "Enter data here"))</f>
        <v>Enter data here</v>
      </c>
      <c r="U24" s="136" t="str">
        <f t="shared" ref="U24:U27" si="8">IF(D24="", "", IF(F24="MWh/yr (LHV)", "Enter data here", "Use column to left"))</f>
        <v>Use column to left</v>
      </c>
      <c r="V24" s="133" t="s">
        <v>320</v>
      </c>
      <c r="W24" s="126" t="str">
        <f>IFERROR(IF(F24="tonnes/yr", $Q24*$E24/($L$19*3.6), $S24*$E24*3.6/($L$19*3.6)), "Unfilled fields on left")</f>
        <v>Unfilled fields on left</v>
      </c>
      <c r="Y24" s="13"/>
      <c r="Z24" s="148" t="str">
        <f t="shared" ref="Z24:Z34" si="9">IF(AND(C24&lt;&gt;"",OR(E24="",J24="",L24="",T24="Enter data here",U24="Enter data here")),"Missing information in this row. Leave the 'Description of input/output' (Column C) blank for this row if it is not used in this module","")</f>
        <v>Missing information in this row. Leave the 'Description of input/output' (Column C) blank for this row if it is not used in this module</v>
      </c>
    </row>
    <row r="25" spans="2:26" s="6" customFormat="1">
      <c r="B25" s="124" t="s">
        <v>318</v>
      </c>
      <c r="C25" s="125" t="s">
        <v>321</v>
      </c>
      <c r="D25" s="8" t="s">
        <v>298</v>
      </c>
      <c r="E25" s="132"/>
      <c r="F25" s="132"/>
      <c r="G25" s="132"/>
      <c r="H25" s="134"/>
      <c r="I25" s="134"/>
      <c r="J25" s="134"/>
      <c r="K25" s="134"/>
      <c r="L25" s="134"/>
      <c r="M25" s="134"/>
      <c r="N25" s="137"/>
      <c r="O25" s="33">
        <f t="shared" si="6"/>
        <v>0</v>
      </c>
      <c r="P25" s="3"/>
      <c r="Q25" s="3"/>
      <c r="R25" s="3"/>
      <c r="S25" s="3"/>
      <c r="T25" s="136" t="str">
        <f t="shared" si="7"/>
        <v>Enter data here</v>
      </c>
      <c r="U25" s="136" t="str">
        <f t="shared" si="8"/>
        <v>Use column to left</v>
      </c>
      <c r="V25" s="133" t="s">
        <v>320</v>
      </c>
      <c r="W25" s="126" t="str">
        <f>IFERROR(IF(F25="tonnes/yr", $Q25*$E25/($L$19*3.6), $S25*$E25*3.6/($L$19*3.6)), "Unfilled fields on left")</f>
        <v>Unfilled fields on left</v>
      </c>
      <c r="Y25" s="13"/>
      <c r="Z25" s="148" t="str">
        <f t="shared" si="9"/>
        <v>Missing information in this row. Leave the 'Description of input/output' (Column C) blank for this row if it is not used in this module</v>
      </c>
    </row>
    <row r="26" spans="2:26" s="6" customFormat="1">
      <c r="B26" s="124" t="s">
        <v>322</v>
      </c>
      <c r="C26" s="125" t="s">
        <v>323</v>
      </c>
      <c r="D26" s="8" t="s">
        <v>298</v>
      </c>
      <c r="E26" s="132"/>
      <c r="F26" s="132"/>
      <c r="G26" s="132"/>
      <c r="H26" s="134"/>
      <c r="I26" s="134"/>
      <c r="J26" s="134"/>
      <c r="K26" s="134"/>
      <c r="L26" s="134"/>
      <c r="M26" s="134"/>
      <c r="N26" s="137"/>
      <c r="O26" s="33">
        <f t="shared" si="6"/>
        <v>0</v>
      </c>
      <c r="P26" s="3"/>
      <c r="Q26" s="3"/>
      <c r="R26" s="3"/>
      <c r="S26" s="3"/>
      <c r="T26" s="136" t="str">
        <f t="shared" si="7"/>
        <v>Enter data here</v>
      </c>
      <c r="U26" s="136" t="str">
        <f t="shared" si="8"/>
        <v>Use column to left</v>
      </c>
      <c r="V26" s="133" t="s">
        <v>320</v>
      </c>
      <c r="W26" s="126" t="str">
        <f>IFERROR(IF(F26="tonnes/yr", $Q26*$E26/($L$19*3.6), $S26*$E26*3.6/($L$19*3.6)), "Unfilled fields on left")</f>
        <v>Unfilled fields on left</v>
      </c>
      <c r="Y26" s="13"/>
      <c r="Z26" s="148" t="str">
        <f t="shared" si="9"/>
        <v>Missing information in this row. Leave the 'Description of input/output' (Column C) blank for this row if it is not used in this module</v>
      </c>
    </row>
    <row r="27" spans="2:26" s="6" customFormat="1">
      <c r="B27" s="124" t="s">
        <v>322</v>
      </c>
      <c r="C27" s="125" t="s">
        <v>324</v>
      </c>
      <c r="D27" s="8" t="s">
        <v>298</v>
      </c>
      <c r="E27" s="132"/>
      <c r="F27" s="132"/>
      <c r="G27" s="132"/>
      <c r="H27" s="134"/>
      <c r="I27" s="134"/>
      <c r="J27" s="134"/>
      <c r="K27" s="134"/>
      <c r="L27" s="134"/>
      <c r="M27" s="134"/>
      <c r="N27" s="137"/>
      <c r="O27" s="33">
        <f t="shared" si="6"/>
        <v>0</v>
      </c>
      <c r="P27" s="3"/>
      <c r="Q27" s="3"/>
      <c r="R27" s="3"/>
      <c r="S27" s="3"/>
      <c r="T27" s="136" t="str">
        <f t="shared" si="7"/>
        <v>Enter data here</v>
      </c>
      <c r="U27" s="136" t="str">
        <f t="shared" si="8"/>
        <v>Use column to left</v>
      </c>
      <c r="V27" s="133" t="s">
        <v>320</v>
      </c>
      <c r="W27" s="126" t="str">
        <f>IFERROR(IF(F27="tonnes/yr", $Q27*$E27/($L$19*3.6), $S27*$E27*3.6/($L$19*3.6)), "Unfilled fields on left")</f>
        <v>Unfilled fields on left</v>
      </c>
      <c r="Y27" s="13"/>
      <c r="Z27" s="148" t="str">
        <f t="shared" si="9"/>
        <v>Missing information in this row. Leave the 'Description of input/output' (Column C) blank for this row if it is not used in this module</v>
      </c>
    </row>
    <row r="28" spans="2:26" s="6" customFormat="1">
      <c r="B28" s="124" t="s">
        <v>325</v>
      </c>
      <c r="C28" s="125" t="s">
        <v>326</v>
      </c>
      <c r="D28" s="8" t="s">
        <v>298</v>
      </c>
      <c r="E28" s="132"/>
      <c r="F28" s="132"/>
      <c r="G28" s="132"/>
      <c r="H28" s="134"/>
      <c r="I28" s="134"/>
      <c r="J28" s="134"/>
      <c r="K28" s="134"/>
      <c r="L28" s="134"/>
      <c r="M28" s="134"/>
      <c r="N28" s="137"/>
      <c r="O28" s="33">
        <f t="shared" si="6"/>
        <v>0</v>
      </c>
      <c r="P28" s="3"/>
      <c r="Q28" s="3"/>
      <c r="R28" s="3"/>
      <c r="S28" s="3"/>
      <c r="T28" s="133">
        <v>1000</v>
      </c>
      <c r="U28" s="15"/>
      <c r="V28" s="133" t="s">
        <v>340</v>
      </c>
      <c r="W28" s="126" t="str">
        <f t="shared" ref="W28:W34" si="10">IFERROR(IF(D28="tonnes/yr", $T28*$E28/($O$19*3.6), $U28*$E28*3.6/($O$19*3.6)), "Unfilled fields on left")</f>
        <v>Unfilled fields on left</v>
      </c>
      <c r="Y28" s="13"/>
      <c r="Z28" s="148" t="str">
        <f t="shared" si="9"/>
        <v>Missing information in this row. Leave the 'Description of input/output' (Column C) blank for this row if it is not used in this module</v>
      </c>
    </row>
    <row r="29" spans="2:26" s="6" customFormat="1">
      <c r="B29" s="124" t="s">
        <v>328</v>
      </c>
      <c r="C29" s="125" t="s">
        <v>329</v>
      </c>
      <c r="D29" s="8" t="s">
        <v>298</v>
      </c>
      <c r="E29" s="132"/>
      <c r="F29" s="132"/>
      <c r="G29" s="132"/>
      <c r="H29" s="134"/>
      <c r="I29" s="134"/>
      <c r="J29" s="134"/>
      <c r="K29" s="134"/>
      <c r="L29" s="134"/>
      <c r="M29" s="134"/>
      <c r="N29" s="137"/>
      <c r="O29" s="33">
        <f t="shared" si="6"/>
        <v>0</v>
      </c>
      <c r="P29" s="3"/>
      <c r="Q29" s="3"/>
      <c r="R29" s="3"/>
      <c r="S29" s="3"/>
      <c r="T29" s="133">
        <v>28000</v>
      </c>
      <c r="U29" s="15"/>
      <c r="V29" s="133" t="s">
        <v>330</v>
      </c>
      <c r="W29" s="126" t="str">
        <f t="shared" si="10"/>
        <v>Unfilled fields on left</v>
      </c>
      <c r="Y29" s="13"/>
      <c r="Z29" s="148" t="str">
        <f t="shared" si="9"/>
        <v>Missing information in this row. Leave the 'Description of input/output' (Column C) blank for this row if it is not used in this module</v>
      </c>
    </row>
    <row r="30" spans="2:26" s="6" customFormat="1">
      <c r="B30" s="124" t="s">
        <v>328</v>
      </c>
      <c r="C30" s="125" t="s">
        <v>331</v>
      </c>
      <c r="D30" s="8" t="s">
        <v>298</v>
      </c>
      <c r="E30" s="132"/>
      <c r="F30" s="132"/>
      <c r="G30" s="132"/>
      <c r="H30" s="134"/>
      <c r="I30" s="134"/>
      <c r="J30" s="134"/>
      <c r="K30" s="134"/>
      <c r="L30" s="134"/>
      <c r="M30" s="134"/>
      <c r="N30" s="137"/>
      <c r="O30" s="33">
        <f t="shared" si="6"/>
        <v>0</v>
      </c>
      <c r="P30" s="3"/>
      <c r="Q30" s="3"/>
      <c r="R30" s="3"/>
      <c r="S30" s="3"/>
      <c r="T30" s="133">
        <v>265000</v>
      </c>
      <c r="U30" s="15"/>
      <c r="V30" s="133" t="s">
        <v>330</v>
      </c>
      <c r="W30" s="126" t="str">
        <f t="shared" si="10"/>
        <v>Unfilled fields on left</v>
      </c>
      <c r="Y30" s="13"/>
      <c r="Z30" s="148" t="str">
        <f t="shared" si="9"/>
        <v>Missing information in this row. Leave the 'Description of input/output' (Column C) blank for this row if it is not used in this module</v>
      </c>
    </row>
    <row r="31" spans="2:26" s="6" customFormat="1">
      <c r="B31" s="124"/>
      <c r="C31" s="125"/>
      <c r="D31" s="8"/>
      <c r="E31" s="132"/>
      <c r="F31" s="132"/>
      <c r="G31" s="132"/>
      <c r="H31" s="134"/>
      <c r="I31" s="134"/>
      <c r="J31" s="134"/>
      <c r="K31" s="134"/>
      <c r="L31" s="134"/>
      <c r="M31" s="134"/>
      <c r="N31" s="137"/>
      <c r="O31" s="33">
        <f t="shared" si="6"/>
        <v>0</v>
      </c>
      <c r="P31" s="3"/>
      <c r="Q31" s="3"/>
      <c r="R31" s="3"/>
      <c r="S31" s="3"/>
      <c r="T31" s="133"/>
      <c r="U31" s="15"/>
      <c r="V31" s="133"/>
      <c r="W31" s="126" t="str">
        <f t="shared" si="10"/>
        <v>Unfilled fields on left</v>
      </c>
      <c r="Y31" s="13"/>
      <c r="Z31" s="148" t="str">
        <f t="shared" si="9"/>
        <v/>
      </c>
    </row>
    <row r="32" spans="2:26" s="6" customFormat="1">
      <c r="B32" s="124"/>
      <c r="C32" s="125"/>
      <c r="D32" s="8"/>
      <c r="E32" s="132"/>
      <c r="F32" s="132"/>
      <c r="G32" s="132"/>
      <c r="H32" s="134"/>
      <c r="I32" s="134"/>
      <c r="J32" s="134"/>
      <c r="K32" s="134"/>
      <c r="L32" s="134"/>
      <c r="M32" s="134"/>
      <c r="N32" s="137"/>
      <c r="O32" s="33">
        <f t="shared" si="6"/>
        <v>0</v>
      </c>
      <c r="P32" s="3"/>
      <c r="Q32" s="3"/>
      <c r="R32" s="3"/>
      <c r="S32" s="3"/>
      <c r="T32" s="133"/>
      <c r="U32" s="15"/>
      <c r="V32" s="133"/>
      <c r="W32" s="126" t="str">
        <f t="shared" si="10"/>
        <v>Unfilled fields on left</v>
      </c>
      <c r="Y32" s="13"/>
      <c r="Z32" s="148" t="str">
        <f t="shared" si="9"/>
        <v/>
      </c>
    </row>
    <row r="33" spans="2:26" s="6" customFormat="1">
      <c r="B33" s="124"/>
      <c r="C33" s="125"/>
      <c r="D33" s="8"/>
      <c r="E33" s="132"/>
      <c r="F33" s="132"/>
      <c r="G33" s="132"/>
      <c r="H33" s="134"/>
      <c r="I33" s="134"/>
      <c r="J33" s="134"/>
      <c r="K33" s="134"/>
      <c r="L33" s="134"/>
      <c r="M33" s="134"/>
      <c r="N33" s="137"/>
      <c r="O33" s="33">
        <f t="shared" si="6"/>
        <v>0</v>
      </c>
      <c r="P33" s="3"/>
      <c r="Q33" s="3"/>
      <c r="R33" s="3"/>
      <c r="S33" s="3"/>
      <c r="T33" s="133"/>
      <c r="U33" s="15"/>
      <c r="V33" s="133"/>
      <c r="W33" s="126" t="str">
        <f t="shared" si="10"/>
        <v>Unfilled fields on left</v>
      </c>
      <c r="Y33" s="13"/>
      <c r="Z33" s="148" t="str">
        <f t="shared" si="9"/>
        <v/>
      </c>
    </row>
    <row r="34" spans="2:26" s="6" customFormat="1">
      <c r="B34" s="9"/>
      <c r="C34" s="8"/>
      <c r="D34" s="8"/>
      <c r="E34" s="132"/>
      <c r="F34" s="132"/>
      <c r="G34" s="132"/>
      <c r="H34" s="134"/>
      <c r="I34" s="134"/>
      <c r="J34" s="134"/>
      <c r="K34" s="134"/>
      <c r="L34" s="134"/>
      <c r="M34" s="134"/>
      <c r="N34" s="137"/>
      <c r="O34" s="33">
        <f t="shared" si="6"/>
        <v>0</v>
      </c>
      <c r="P34" s="3"/>
      <c r="Q34" s="3"/>
      <c r="R34" s="3"/>
      <c r="S34" s="3"/>
      <c r="T34" s="16"/>
      <c r="U34" s="15"/>
      <c r="V34" s="16"/>
      <c r="W34" s="126" t="str">
        <f t="shared" si="10"/>
        <v>Unfilled fields on left</v>
      </c>
      <c r="Y34" s="13"/>
      <c r="Z34" s="148" t="str">
        <f t="shared" si="9"/>
        <v/>
      </c>
    </row>
    <row r="35" spans="2:26">
      <c r="C35" s="10"/>
      <c r="D35" s="10"/>
      <c r="E35" s="11"/>
      <c r="F35" s="10"/>
      <c r="H35" s="12"/>
      <c r="I35" s="12"/>
      <c r="J35" s="12"/>
      <c r="K35" s="12"/>
      <c r="L35" s="12"/>
      <c r="M35" s="12"/>
      <c r="N35" s="12"/>
      <c r="O35" s="12"/>
      <c r="P35" s="3"/>
      <c r="T35" s="12"/>
      <c r="U35" s="15"/>
      <c r="V35" s="12"/>
      <c r="W35" s="28"/>
      <c r="Z35" s="3"/>
    </row>
    <row r="36" spans="2:26">
      <c r="N36" s="131"/>
      <c r="P36" s="3"/>
      <c r="V36" s="25" t="s">
        <v>332</v>
      </c>
      <c r="W36" s="128">
        <f>SUM(W4:W35)</f>
        <v>0</v>
      </c>
      <c r="Z36" s="3"/>
    </row>
    <row r="37" spans="2:26">
      <c r="B37" s="123" t="s">
        <v>333</v>
      </c>
      <c r="C37" s="119"/>
      <c r="D37" s="119"/>
      <c r="E37" s="119"/>
      <c r="P37" s="3"/>
      <c r="Z37" s="3"/>
    </row>
    <row r="38" spans="2:26">
      <c r="B38" s="9" t="s">
        <v>334</v>
      </c>
      <c r="C38" s="8" t="s">
        <v>335</v>
      </c>
      <c r="D38" s="8" t="s">
        <v>336</v>
      </c>
      <c r="E38" s="8"/>
    </row>
    <row r="39" spans="2:26">
      <c r="B39" s="9"/>
      <c r="C39" s="9"/>
      <c r="D39" s="9"/>
      <c r="E39" s="9"/>
    </row>
    <row r="40" spans="2:26">
      <c r="B40" s="9"/>
      <c r="C40" s="9"/>
      <c r="D40" s="9"/>
      <c r="E40" s="9"/>
    </row>
    <row r="41" spans="2:26">
      <c r="B41" s="9"/>
      <c r="C41" s="9"/>
      <c r="D41" s="9"/>
      <c r="E41" s="9"/>
    </row>
    <row r="42" spans="2:26">
      <c r="E42" s="3"/>
    </row>
    <row r="43" spans="2:26">
      <c r="E43" s="3"/>
    </row>
    <row r="44" spans="2:26">
      <c r="E44" s="3"/>
    </row>
    <row r="45" spans="2:26">
      <c r="E45" s="3"/>
    </row>
    <row r="46" spans="2:26">
      <c r="E46" s="3"/>
    </row>
    <row r="47" spans="2:26">
      <c r="E47" s="3"/>
    </row>
    <row r="48" spans="2:26">
      <c r="E48" s="3"/>
    </row>
    <row r="49" spans="5:5">
      <c r="E49" s="3"/>
    </row>
    <row r="50" spans="5:5">
      <c r="E50" s="3"/>
    </row>
    <row r="51" spans="5:5">
      <c r="E51" s="3"/>
    </row>
    <row r="52" spans="5:5">
      <c r="E52" s="3"/>
    </row>
    <row r="53" spans="5:5">
      <c r="E53" s="3"/>
    </row>
    <row r="54" spans="5:5">
      <c r="E54" s="3"/>
    </row>
    <row r="55" spans="5:5">
      <c r="E55" s="3"/>
    </row>
    <row r="56" spans="5:5">
      <c r="E56" s="3"/>
    </row>
    <row r="57" spans="5:5">
      <c r="E57" s="3"/>
    </row>
    <row r="58" spans="5:5">
      <c r="E58" s="3"/>
    </row>
    <row r="59" spans="5:5">
      <c r="E59" s="3"/>
    </row>
    <row r="60" spans="5:5">
      <c r="E60" s="3"/>
    </row>
    <row r="61" spans="5:5">
      <c r="E61" s="3"/>
    </row>
    <row r="62" spans="5:5">
      <c r="E62" s="3"/>
    </row>
    <row r="63" spans="5:5">
      <c r="E63" s="3"/>
    </row>
    <row r="64" spans="5:5">
      <c r="E64" s="3"/>
    </row>
    <row r="65" spans="5:5">
      <c r="E65" s="3"/>
    </row>
    <row r="66" spans="5:5">
      <c r="E66" s="3"/>
    </row>
    <row r="67" spans="5:5">
      <c r="E67" s="3"/>
    </row>
    <row r="68" spans="5:5">
      <c r="E68" s="3"/>
    </row>
    <row r="69" spans="5:5">
      <c r="E69" s="3"/>
    </row>
    <row r="70" spans="5:5">
      <c r="E70" s="3"/>
    </row>
    <row r="71" spans="5:5">
      <c r="E71" s="3"/>
    </row>
    <row r="72" spans="5:5">
      <c r="E72" s="3"/>
    </row>
    <row r="73" spans="5:5">
      <c r="E73" s="3"/>
    </row>
    <row r="74" spans="5:5">
      <c r="E74" s="3"/>
    </row>
    <row r="75" spans="5:5">
      <c r="E75" s="3"/>
    </row>
    <row r="76" spans="5:5">
      <c r="E76" s="3"/>
    </row>
    <row r="77" spans="5:5">
      <c r="E77" s="3"/>
    </row>
    <row r="78" spans="5:5">
      <c r="E78" s="3"/>
    </row>
    <row r="79" spans="5:5">
      <c r="E79" s="3"/>
    </row>
    <row r="80" spans="5:5">
      <c r="E80" s="3"/>
    </row>
    <row r="81" spans="5:5">
      <c r="E81" s="3"/>
    </row>
    <row r="82" spans="5:5">
      <c r="E82" s="3"/>
    </row>
  </sheetData>
  <dataValidations count="2">
    <dataValidation type="custom" allowBlank="1" showInputMessage="1" showErrorMessage="1" error="Please do not change" sqref="W24:W34 O24:O34 R19:S21 W36 Z5 Z8:Z16 Z19:Z21 Z24:Z34 O5 O8:O16 O19:O21 P19 W8:W16" xr:uid="{18929A8C-E4C0-493A-AB81-59E4896355EF}">
      <formula1>"Please do not change"</formula1>
    </dataValidation>
    <dataValidation type="list" allowBlank="1" showInputMessage="1" showErrorMessage="1" sqref="D5 D7:D16 D18:D21 D23:D34" xr:uid="{B63F8782-E2A9-4BF1-8B6E-B144AE7171BA}">
      <formula1>"tonnes/yr, MWh/yr (LHV)"</formula1>
    </dataValidation>
  </dataValidations>
  <pageMargins left="0.70000000000000007" right="0.70000000000000007" top="0.75" bottom="0.75" header="0.30000000000000004" footer="0.30000000000000004"/>
  <pageSetup paperSize="9" orientation="portrait" r:id="rId1"/>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2" id="{167DDDB9-932E-43AE-B567-4EB8C23D2D35}">
            <xm:f>OR(Guidance!$C$17="Yes",Guidance!$C$17="")</xm:f>
            <x14:dxf>
              <font>
                <color theme="0"/>
              </font>
              <fill>
                <patternFill>
                  <bgColor theme="0"/>
                </patternFill>
              </fill>
            </x14:dxf>
          </x14:cfRule>
          <xm:sqref>A1</xm:sqref>
        </x14:conditionalFormatting>
        <x14:conditionalFormatting xmlns:xm="http://schemas.microsoft.com/office/excel/2006/main">
          <x14:cfRule type="expression" priority="1" id="{11248EF2-64D1-4F15-AFD5-952897B92084}">
            <xm:f>Guidance!$C$17="No"</xm:f>
            <x14:dxf>
              <font>
                <color theme="0"/>
              </font>
              <fill>
                <patternFill>
                  <bgColor theme="0"/>
                </patternFill>
              </fill>
              <border>
                <left/>
                <right/>
                <top/>
                <bottom/>
                <vertical/>
                <horizontal/>
              </border>
            </x14:dxf>
          </x14:cfRule>
          <xm:sqref>A2:Z100</xm:sqref>
        </x14:conditionalFormatting>
      </x14:conditionalFormatting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tabColor theme="9" tint="0.79998168889431442"/>
  </sheetPr>
  <dimension ref="A1:Z54"/>
  <sheetViews>
    <sheetView showGridLines="0" zoomScale="70" zoomScaleNormal="70" workbookViewId="0"/>
  </sheetViews>
  <sheetFormatPr defaultColWidth="7.28515625" defaultRowHeight="15"/>
  <cols>
    <col min="1" max="1" width="5.28515625" style="3" customWidth="1"/>
    <col min="2" max="2" width="25" style="3" bestFit="1" customWidth="1"/>
    <col min="3" max="3" width="39" style="3" bestFit="1" customWidth="1"/>
    <col min="4" max="4" width="14.42578125" style="3" customWidth="1"/>
    <col min="5" max="5" width="15.28515625" style="5" customWidth="1"/>
    <col min="6" max="6" width="18.140625" style="3" customWidth="1"/>
    <col min="7" max="7" width="17" style="3" customWidth="1"/>
    <col min="8" max="8" width="11.85546875" style="4" customWidth="1"/>
    <col min="9" max="9" width="13.5703125" style="4" customWidth="1"/>
    <col min="10" max="10" width="12.5703125" style="4" customWidth="1"/>
    <col min="11" max="11" width="11" style="4" customWidth="1"/>
    <col min="12" max="12" width="12.28515625" style="4" customWidth="1"/>
    <col min="13" max="13" width="13" style="4" customWidth="1"/>
    <col min="14" max="14" width="16.5703125" style="4" customWidth="1"/>
    <col min="15" max="15" width="14" style="4" customWidth="1"/>
    <col min="16" max="16" width="21.28515625" customWidth="1"/>
    <col min="17" max="17" width="5.85546875" style="3" customWidth="1"/>
    <col min="18" max="18" width="16" style="3" customWidth="1"/>
    <col min="19" max="19" width="19.7109375" style="3" customWidth="1"/>
    <col min="20" max="21" width="20.7109375" style="4" customWidth="1"/>
    <col min="22" max="22" width="16.28515625" style="4" customWidth="1"/>
    <col min="23" max="23" width="22.7109375" style="27" customWidth="1"/>
    <col min="24" max="24" width="7.28515625" style="3" customWidth="1"/>
    <col min="25" max="25" width="21.28515625" style="3" customWidth="1"/>
    <col min="27" max="16384" width="7.28515625" style="3"/>
  </cols>
  <sheetData>
    <row r="1" spans="1:26">
      <c r="A1" s="145" t="s">
        <v>344</v>
      </c>
    </row>
    <row r="2" spans="1:26" ht="94.5" customHeight="1" thickBot="1">
      <c r="B2" s="2" t="s">
        <v>274</v>
      </c>
      <c r="C2" s="2" t="s">
        <v>275</v>
      </c>
      <c r="D2" s="2" t="s">
        <v>22</v>
      </c>
      <c r="E2" s="7" t="s">
        <v>276</v>
      </c>
      <c r="F2" s="2" t="s">
        <v>277</v>
      </c>
      <c r="G2" s="2" t="s">
        <v>278</v>
      </c>
      <c r="H2" s="2" t="s">
        <v>279</v>
      </c>
      <c r="I2" s="2" t="s">
        <v>280</v>
      </c>
      <c r="J2" s="2" t="s">
        <v>281</v>
      </c>
      <c r="K2" s="2" t="s">
        <v>282</v>
      </c>
      <c r="L2" s="2" t="s">
        <v>283</v>
      </c>
      <c r="M2" s="2" t="s">
        <v>284</v>
      </c>
      <c r="N2" s="2" t="s">
        <v>285</v>
      </c>
      <c r="O2" s="2" t="s">
        <v>286</v>
      </c>
      <c r="P2" s="2" t="s">
        <v>345</v>
      </c>
      <c r="Q2" s="2"/>
      <c r="R2" s="26" t="s">
        <v>288</v>
      </c>
      <c r="S2" s="2" t="s">
        <v>289</v>
      </c>
      <c r="T2" s="2" t="s">
        <v>341</v>
      </c>
      <c r="U2" s="2" t="s">
        <v>291</v>
      </c>
      <c r="V2" s="2" t="s">
        <v>292</v>
      </c>
      <c r="W2" s="26" t="s">
        <v>346</v>
      </c>
      <c r="X2" s="26"/>
      <c r="Y2" s="2" t="s">
        <v>294</v>
      </c>
    </row>
    <row r="3" spans="1:26" ht="15.75" thickTop="1"/>
    <row r="4" spans="1:26">
      <c r="B4" s="123" t="s">
        <v>295</v>
      </c>
      <c r="C4" s="119"/>
      <c r="D4" s="119"/>
      <c r="E4" s="120"/>
      <c r="F4" s="119"/>
      <c r="G4" s="121"/>
      <c r="H4" s="122"/>
      <c r="I4" s="122"/>
      <c r="J4" s="122"/>
      <c r="K4" s="122"/>
      <c r="L4" s="122"/>
      <c r="M4" s="122"/>
      <c r="N4" s="122"/>
      <c r="O4" s="122"/>
      <c r="P4" s="122"/>
      <c r="Q4" s="122"/>
      <c r="R4" s="122"/>
      <c r="S4" s="122"/>
      <c r="T4" s="122"/>
      <c r="U4" s="122"/>
      <c r="V4" s="122"/>
      <c r="W4" s="122"/>
      <c r="X4" s="122"/>
      <c r="Y4" s="122"/>
      <c r="Z4" s="3"/>
    </row>
    <row r="5" spans="1:26">
      <c r="B5" s="9" t="s">
        <v>296</v>
      </c>
      <c r="C5" s="125" t="str">
        <f>'H2 processing'!C19</f>
        <v>e.g. Compressed/liquefied hydrogen</v>
      </c>
      <c r="D5" s="8" t="s">
        <v>298</v>
      </c>
      <c r="E5" s="134"/>
      <c r="F5" s="132"/>
      <c r="G5" s="132"/>
      <c r="H5" s="134"/>
      <c r="I5" s="134" t="s">
        <v>189</v>
      </c>
      <c r="J5" s="134"/>
      <c r="K5" s="134"/>
      <c r="L5" s="134"/>
      <c r="M5" s="134"/>
      <c r="N5" s="14"/>
      <c r="O5" s="33">
        <f t="shared" ref="O5" si="0">IF($D5="MWh/yr (LHV)",$E5,$J5*$E5*(1-$L5)/3.6)</f>
        <v>0</v>
      </c>
      <c r="P5" s="3"/>
      <c r="T5" s="3"/>
      <c r="U5" s="3"/>
      <c r="V5" s="3"/>
      <c r="W5" s="3"/>
      <c r="Z5" s="148" t="str">
        <f>IF(AND(C5&lt;&gt;"",OR(E5="",J5="",L5="")),"Missing information in this row.","")</f>
        <v>Missing information in this row.</v>
      </c>
    </row>
    <row r="6" spans="1:26">
      <c r="E6" s="10"/>
      <c r="F6" s="10"/>
      <c r="G6" s="10"/>
      <c r="H6" s="10"/>
      <c r="I6" s="10"/>
      <c r="J6" s="10"/>
      <c r="K6" s="10"/>
      <c r="L6" s="10"/>
      <c r="M6" s="10"/>
      <c r="N6" s="3"/>
      <c r="O6" s="3"/>
      <c r="P6" s="3"/>
      <c r="T6" s="3"/>
      <c r="U6" s="3"/>
      <c r="V6" s="3"/>
      <c r="W6" s="3"/>
      <c r="Z6" s="3"/>
    </row>
    <row r="7" spans="1:26">
      <c r="B7" s="123" t="s">
        <v>299</v>
      </c>
      <c r="C7" s="119"/>
      <c r="D7" s="119"/>
      <c r="E7" s="120"/>
      <c r="F7" s="119"/>
      <c r="G7" s="119"/>
      <c r="H7" s="122"/>
      <c r="I7" s="122"/>
      <c r="J7" s="122"/>
      <c r="K7" s="122"/>
      <c r="L7" s="122"/>
      <c r="M7" s="122"/>
      <c r="N7" s="122"/>
      <c r="O7" s="122"/>
      <c r="P7" s="122"/>
      <c r="Q7" s="122"/>
      <c r="R7" s="122"/>
      <c r="S7" s="122"/>
      <c r="T7" s="122"/>
      <c r="U7" s="122"/>
      <c r="V7" s="122"/>
      <c r="W7" s="122"/>
      <c r="X7" s="122"/>
      <c r="Y7" s="122"/>
      <c r="Z7" s="3"/>
    </row>
    <row r="8" spans="1:26">
      <c r="B8" s="124" t="s">
        <v>300</v>
      </c>
      <c r="C8" s="125" t="s">
        <v>301</v>
      </c>
      <c r="D8" s="8" t="s">
        <v>302</v>
      </c>
      <c r="E8" s="134"/>
      <c r="F8" s="132"/>
      <c r="G8" s="132"/>
      <c r="H8" s="134"/>
      <c r="I8" s="134"/>
      <c r="J8" s="134"/>
      <c r="K8" s="134"/>
      <c r="L8" s="134"/>
      <c r="M8" s="134"/>
      <c r="N8" s="14"/>
      <c r="O8" s="33">
        <f t="shared" ref="O8:O16" si="1">IF($D8="MWh/yr (LHV)",$E8,$J8*$E8*(1-$L8)/3.6)</f>
        <v>0</v>
      </c>
      <c r="P8" s="3"/>
      <c r="T8" s="136" t="str">
        <f t="shared" ref="T8:T16" si="2">IF(B8="", "", IF(D8="MWh/yr (LHV)", "Use column to right", "Enter data here"))</f>
        <v>Use column to right</v>
      </c>
      <c r="U8" s="136" t="str">
        <f t="shared" ref="U8:U16" si="3">IF(B8="", "", IF(D8="MWh/yr (LHV)", "Enter data here", "Use column to left"))</f>
        <v>Enter data here</v>
      </c>
      <c r="V8" s="133" t="s">
        <v>303</v>
      </c>
      <c r="W8" s="126" t="str">
        <f t="shared" ref="W8:W16" si="4">IFERROR(IF(D8="tonnes/yr", $T8*$E8/($O$19*3.6), $U8*$E8*3.6/($O$19*3.6)), "Unfilled fields on left")</f>
        <v>Unfilled fields on left</v>
      </c>
      <c r="Y8" s="13"/>
      <c r="Z8" s="148" t="str">
        <f t="shared" ref="Z8:Z16" si="5">IF(AND(C8&lt;&gt;"",OR(E8="",J8="",L8="",T8="Enter data here",U8="Enter data here")),"Missing information in this row. Leave the 'Description of input/output' (Column C) blank for this row if it is not used in this module","")</f>
        <v>Missing information in this row. Leave the 'Description of input/output' (Column C) blank for this row if it is not used in this module</v>
      </c>
    </row>
    <row r="9" spans="1:26">
      <c r="B9" s="124" t="s">
        <v>300</v>
      </c>
      <c r="C9" s="125" t="s">
        <v>304</v>
      </c>
      <c r="D9" s="8" t="s">
        <v>302</v>
      </c>
      <c r="E9" s="134"/>
      <c r="F9" s="132"/>
      <c r="G9" s="132"/>
      <c r="H9" s="134"/>
      <c r="I9" s="134"/>
      <c r="J9" s="134"/>
      <c r="K9" s="134"/>
      <c r="L9" s="134"/>
      <c r="M9" s="134"/>
      <c r="N9" s="14"/>
      <c r="O9" s="33">
        <f t="shared" si="1"/>
        <v>0</v>
      </c>
      <c r="P9" s="3"/>
      <c r="T9" s="136" t="str">
        <f t="shared" si="2"/>
        <v>Use column to right</v>
      </c>
      <c r="U9" s="136" t="str">
        <f t="shared" si="3"/>
        <v>Enter data here</v>
      </c>
      <c r="V9" s="133" t="s">
        <v>303</v>
      </c>
      <c r="W9" s="126" t="str">
        <f t="shared" si="4"/>
        <v>Unfilled fields on left</v>
      </c>
      <c r="Y9" s="13"/>
      <c r="Z9" s="148" t="str">
        <f t="shared" si="5"/>
        <v>Missing information in this row. Leave the 'Description of input/output' (Column C) blank for this row if it is not used in this module</v>
      </c>
    </row>
    <row r="10" spans="1:26" s="6" customFormat="1">
      <c r="B10" s="124" t="s">
        <v>300</v>
      </c>
      <c r="C10" s="125" t="s">
        <v>305</v>
      </c>
      <c r="D10" s="8" t="s">
        <v>298</v>
      </c>
      <c r="E10" s="132"/>
      <c r="F10" s="132"/>
      <c r="G10" s="132"/>
      <c r="H10" s="134"/>
      <c r="I10" s="134"/>
      <c r="J10" s="134"/>
      <c r="K10" s="134"/>
      <c r="L10" s="134"/>
      <c r="M10" s="134"/>
      <c r="N10" s="14"/>
      <c r="O10" s="33">
        <f t="shared" si="1"/>
        <v>0</v>
      </c>
      <c r="P10" s="3"/>
      <c r="Q10" s="3"/>
      <c r="R10" s="3"/>
      <c r="S10" s="3"/>
      <c r="T10" s="136" t="str">
        <f t="shared" si="2"/>
        <v>Enter data here</v>
      </c>
      <c r="U10" s="136" t="str">
        <f t="shared" si="3"/>
        <v>Use column to left</v>
      </c>
      <c r="V10" s="133" t="s">
        <v>303</v>
      </c>
      <c r="W10" s="126" t="str">
        <f t="shared" si="4"/>
        <v>Unfilled fields on left</v>
      </c>
      <c r="Y10" s="17"/>
      <c r="Z10" s="148" t="str">
        <f t="shared" si="5"/>
        <v>Missing information in this row. Leave the 'Description of input/output' (Column C) blank for this row if it is not used in this module</v>
      </c>
    </row>
    <row r="11" spans="1:26" s="6" customFormat="1">
      <c r="B11" s="124" t="s">
        <v>300</v>
      </c>
      <c r="C11" s="125" t="s">
        <v>306</v>
      </c>
      <c r="D11" s="8" t="s">
        <v>298</v>
      </c>
      <c r="E11" s="132"/>
      <c r="F11" s="132"/>
      <c r="G11" s="132"/>
      <c r="H11" s="134"/>
      <c r="I11" s="134"/>
      <c r="J11" s="134"/>
      <c r="K11" s="134"/>
      <c r="L11" s="134"/>
      <c r="M11" s="134"/>
      <c r="N11" s="14"/>
      <c r="O11" s="33">
        <f t="shared" si="1"/>
        <v>0</v>
      </c>
      <c r="P11" s="3"/>
      <c r="Q11" s="3"/>
      <c r="R11" s="3"/>
      <c r="S11" s="3"/>
      <c r="T11" s="136" t="str">
        <f t="shared" si="2"/>
        <v>Enter data here</v>
      </c>
      <c r="U11" s="136" t="str">
        <f t="shared" si="3"/>
        <v>Use column to left</v>
      </c>
      <c r="V11" s="133" t="s">
        <v>303</v>
      </c>
      <c r="W11" s="126" t="str">
        <f t="shared" si="4"/>
        <v>Unfilled fields on left</v>
      </c>
      <c r="Y11" s="17"/>
      <c r="Z11" s="148" t="str">
        <f t="shared" si="5"/>
        <v>Missing information in this row. Leave the 'Description of input/output' (Column C) blank for this row if it is not used in this module</v>
      </c>
    </row>
    <row r="12" spans="1:26">
      <c r="B12" s="124" t="s">
        <v>307</v>
      </c>
      <c r="C12" s="125" t="s">
        <v>342</v>
      </c>
      <c r="D12" s="8" t="s">
        <v>298</v>
      </c>
      <c r="E12" s="132"/>
      <c r="F12" s="132"/>
      <c r="G12" s="132"/>
      <c r="H12" s="134"/>
      <c r="I12" s="134"/>
      <c r="J12" s="134"/>
      <c r="K12" s="134"/>
      <c r="L12" s="134"/>
      <c r="M12" s="134"/>
      <c r="N12" s="14"/>
      <c r="O12" s="33">
        <f t="shared" si="1"/>
        <v>0</v>
      </c>
      <c r="P12" s="3"/>
      <c r="T12" s="136" t="str">
        <f t="shared" si="2"/>
        <v>Enter data here</v>
      </c>
      <c r="U12" s="136" t="str">
        <f t="shared" si="3"/>
        <v>Use column to left</v>
      </c>
      <c r="V12" s="133" t="s">
        <v>303</v>
      </c>
      <c r="W12" s="126" t="str">
        <f t="shared" si="4"/>
        <v>Unfilled fields on left</v>
      </c>
      <c r="Y12" s="17"/>
      <c r="Z12" s="148" t="str">
        <f t="shared" si="5"/>
        <v>Missing information in this row. Leave the 'Description of input/output' (Column C) blank for this row if it is not used in this module</v>
      </c>
    </row>
    <row r="13" spans="1:26">
      <c r="B13" s="124" t="s">
        <v>307</v>
      </c>
      <c r="C13" s="125" t="s">
        <v>309</v>
      </c>
      <c r="D13" s="8" t="s">
        <v>298</v>
      </c>
      <c r="E13" s="132"/>
      <c r="F13" s="132"/>
      <c r="G13" s="132"/>
      <c r="H13" s="134"/>
      <c r="I13" s="134"/>
      <c r="J13" s="134"/>
      <c r="K13" s="134"/>
      <c r="L13" s="134"/>
      <c r="M13" s="134"/>
      <c r="N13" s="14"/>
      <c r="O13" s="33">
        <f t="shared" si="1"/>
        <v>0</v>
      </c>
      <c r="P13" s="3"/>
      <c r="T13" s="136" t="str">
        <f t="shared" si="2"/>
        <v>Enter data here</v>
      </c>
      <c r="U13" s="136" t="str">
        <f t="shared" si="3"/>
        <v>Use column to left</v>
      </c>
      <c r="V13" s="133" t="s">
        <v>303</v>
      </c>
      <c r="W13" s="126" t="str">
        <f t="shared" si="4"/>
        <v>Unfilled fields on left</v>
      </c>
      <c r="Y13" s="17"/>
      <c r="Z13" s="148" t="str">
        <f t="shared" si="5"/>
        <v>Missing information in this row. Leave the 'Description of input/output' (Column C) blank for this row if it is not used in this module</v>
      </c>
    </row>
    <row r="14" spans="1:26">
      <c r="B14" s="124" t="s">
        <v>310</v>
      </c>
      <c r="C14" s="125" t="s">
        <v>311</v>
      </c>
      <c r="D14" s="8" t="s">
        <v>298</v>
      </c>
      <c r="E14" s="132"/>
      <c r="F14" s="132"/>
      <c r="G14" s="132"/>
      <c r="H14" s="134"/>
      <c r="I14" s="134"/>
      <c r="J14" s="134"/>
      <c r="K14" s="134"/>
      <c r="L14" s="134"/>
      <c r="M14" s="134"/>
      <c r="N14" s="14"/>
      <c r="O14" s="33">
        <f t="shared" si="1"/>
        <v>0</v>
      </c>
      <c r="P14" s="3"/>
      <c r="T14" s="136" t="str">
        <f t="shared" si="2"/>
        <v>Enter data here</v>
      </c>
      <c r="U14" s="136" t="str">
        <f t="shared" si="3"/>
        <v>Use column to left</v>
      </c>
      <c r="V14" s="133" t="s">
        <v>303</v>
      </c>
      <c r="W14" s="126" t="str">
        <f t="shared" si="4"/>
        <v>Unfilled fields on left</v>
      </c>
      <c r="Y14" s="17"/>
      <c r="Z14" s="148" t="str">
        <f t="shared" si="5"/>
        <v>Missing information in this row. Leave the 'Description of input/output' (Column C) blank for this row if it is not used in this module</v>
      </c>
    </row>
    <row r="15" spans="1:26">
      <c r="B15" s="124" t="s">
        <v>310</v>
      </c>
      <c r="C15" s="125" t="s">
        <v>312</v>
      </c>
      <c r="D15" s="8" t="s">
        <v>298</v>
      </c>
      <c r="E15" s="132"/>
      <c r="F15" s="132"/>
      <c r="G15" s="132"/>
      <c r="H15" s="134"/>
      <c r="I15" s="134"/>
      <c r="J15" s="134"/>
      <c r="K15" s="134"/>
      <c r="L15" s="134"/>
      <c r="M15" s="134"/>
      <c r="N15" s="14"/>
      <c r="O15" s="33">
        <f t="shared" si="1"/>
        <v>0</v>
      </c>
      <c r="P15" s="3"/>
      <c r="T15" s="136" t="str">
        <f t="shared" si="2"/>
        <v>Enter data here</v>
      </c>
      <c r="U15" s="136" t="str">
        <f t="shared" si="3"/>
        <v>Use column to left</v>
      </c>
      <c r="V15" s="133" t="s">
        <v>303</v>
      </c>
      <c r="W15" s="126" t="str">
        <f t="shared" si="4"/>
        <v>Unfilled fields on left</v>
      </c>
      <c r="Y15" s="17"/>
      <c r="Z15" s="148" t="str">
        <f t="shared" si="5"/>
        <v>Missing information in this row. Leave the 'Description of input/output' (Column C) blank for this row if it is not used in this module</v>
      </c>
    </row>
    <row r="16" spans="1:26">
      <c r="B16" s="8"/>
      <c r="C16" s="9"/>
      <c r="D16" s="8"/>
      <c r="E16" s="132"/>
      <c r="F16" s="132"/>
      <c r="G16" s="132"/>
      <c r="H16" s="134"/>
      <c r="I16" s="134"/>
      <c r="J16" s="134"/>
      <c r="K16" s="134"/>
      <c r="L16" s="134"/>
      <c r="M16" s="134"/>
      <c r="N16" s="14"/>
      <c r="O16" s="33">
        <f t="shared" si="1"/>
        <v>0</v>
      </c>
      <c r="P16" s="3"/>
      <c r="T16" s="136" t="str">
        <f t="shared" si="2"/>
        <v/>
      </c>
      <c r="U16" s="136" t="str">
        <f t="shared" si="3"/>
        <v/>
      </c>
      <c r="V16" s="133" t="s">
        <v>303</v>
      </c>
      <c r="W16" s="126" t="str">
        <f t="shared" si="4"/>
        <v>Unfilled fields on left</v>
      </c>
      <c r="Y16" s="17"/>
      <c r="Z16" s="148" t="str">
        <f t="shared" si="5"/>
        <v/>
      </c>
    </row>
    <row r="17" spans="2:26">
      <c r="E17" s="10"/>
      <c r="F17" s="10"/>
      <c r="G17" s="10"/>
      <c r="H17" s="10"/>
      <c r="I17" s="10"/>
      <c r="J17" s="10"/>
      <c r="K17" s="10"/>
      <c r="L17" s="10"/>
      <c r="M17" s="10"/>
      <c r="N17" s="3"/>
      <c r="O17" s="3"/>
      <c r="P17" s="3"/>
      <c r="T17" s="3"/>
      <c r="U17" s="3"/>
      <c r="V17" s="3"/>
      <c r="W17" s="3"/>
      <c r="Z17" s="3"/>
    </row>
    <row r="18" spans="2:26">
      <c r="B18" s="123" t="s">
        <v>313</v>
      </c>
      <c r="C18" s="119"/>
      <c r="D18" s="119"/>
      <c r="E18" s="120"/>
      <c r="F18" s="119"/>
      <c r="G18" s="119"/>
      <c r="H18" s="122"/>
      <c r="I18" s="122"/>
      <c r="J18" s="122"/>
      <c r="K18" s="122"/>
      <c r="L18" s="122"/>
      <c r="M18" s="122"/>
      <c r="N18" s="122"/>
      <c r="O18" s="122"/>
      <c r="P18" s="122"/>
      <c r="Q18" s="122"/>
      <c r="R18" s="122"/>
      <c r="S18" s="122"/>
      <c r="T18" s="122"/>
      <c r="U18" s="122"/>
      <c r="V18" s="122"/>
      <c r="W18" s="122"/>
      <c r="X18" s="122"/>
      <c r="Y18" s="122"/>
      <c r="Z18" s="3"/>
    </row>
    <row r="19" spans="2:26">
      <c r="B19" s="9" t="s">
        <v>314</v>
      </c>
      <c r="C19" s="125" t="s">
        <v>353</v>
      </c>
      <c r="D19" s="8" t="s">
        <v>298</v>
      </c>
      <c r="E19" s="132"/>
      <c r="F19" s="132"/>
      <c r="G19" s="132"/>
      <c r="H19" s="132"/>
      <c r="I19" s="132" t="s">
        <v>189</v>
      </c>
      <c r="J19" s="132"/>
      <c r="K19" s="132"/>
      <c r="L19" s="132"/>
      <c r="M19" s="132"/>
      <c r="N19" s="14"/>
      <c r="O19" s="33">
        <f t="shared" ref="O19:O28" si="6">IF($D19="MWh/yr (LHV)",$E19,$J19*$E19*(1-$L19)/3.6)</f>
        <v>0</v>
      </c>
      <c r="P19" s="143" t="str">
        <f>IFERROR(O19/O5,"")</f>
        <v/>
      </c>
      <c r="R19" s="33">
        <f>IF($D19="MWh/yr (LHV)",$E19,$E19*MAX(0, $J19*(1-$L19)-2.441*$L19)/kWh_to_MJ)</f>
        <v>0</v>
      </c>
      <c r="S19" s="142" t="str">
        <f>IFERROR(R19/(SUM($R$19:$R$21)),"")</f>
        <v/>
      </c>
      <c r="T19" s="144"/>
      <c r="U19" s="144"/>
      <c r="V19" s="144"/>
      <c r="W19" s="127"/>
      <c r="Y19" s="13"/>
      <c r="Z19" s="148" t="str">
        <f>IF(AND(C19&lt;&gt;"",OR(E19="",J19="",L19="")),"Missing information in this row. Leave the 'Description of input/output' (Column C) blank for this row if it is not used in this module","")</f>
        <v>Missing information in this row. Leave the 'Description of input/output' (Column C) blank for this row if it is not used in this module</v>
      </c>
    </row>
    <row r="20" spans="2:26" s="6" customFormat="1">
      <c r="B20" s="124" t="s">
        <v>316</v>
      </c>
      <c r="C20" s="125" t="s">
        <v>343</v>
      </c>
      <c r="D20" s="8" t="s">
        <v>298</v>
      </c>
      <c r="E20" s="132"/>
      <c r="F20" s="132"/>
      <c r="G20" s="132"/>
      <c r="H20" s="134"/>
      <c r="I20" s="134"/>
      <c r="J20" s="134"/>
      <c r="K20" s="134"/>
      <c r="L20" s="134"/>
      <c r="M20" s="134"/>
      <c r="N20" s="14"/>
      <c r="O20" s="33">
        <f t="shared" si="6"/>
        <v>0</v>
      </c>
      <c r="P20" s="3"/>
      <c r="Q20" s="3"/>
      <c r="R20" s="33">
        <f>IF($D20="MWh/yr (LHV)",$E20,$E20*MAX(0, $J20*(1-$L20)-2.441*$L20)/kWh_to_MJ)</f>
        <v>0</v>
      </c>
      <c r="S20" s="142" t="str">
        <f>IFERROR(R20/(SUM($R$19:$R$21)),"")</f>
        <v/>
      </c>
      <c r="T20" s="144"/>
      <c r="U20" s="144"/>
      <c r="V20" s="144"/>
      <c r="W20" s="127"/>
      <c r="Y20" s="13"/>
      <c r="Z20" s="148" t="str">
        <f>IF(AND(C20&lt;&gt;"",OR(E20="",J20="",L20="")),"Missing information in this row. Leave the 'Description of input/output' (Column C) blank for this row if it is not used in this module","")</f>
        <v>Missing information in this row. Leave the 'Description of input/output' (Column C) blank for this row if it is not used in this module</v>
      </c>
    </row>
    <row r="21" spans="2:26" s="6" customFormat="1">
      <c r="B21" s="124" t="s">
        <v>316</v>
      </c>
      <c r="C21" s="125" t="s">
        <v>343</v>
      </c>
      <c r="D21" s="8" t="s">
        <v>298</v>
      </c>
      <c r="E21" s="132"/>
      <c r="F21" s="132"/>
      <c r="G21" s="132"/>
      <c r="H21" s="134"/>
      <c r="I21" s="134"/>
      <c r="J21" s="134"/>
      <c r="K21" s="134"/>
      <c r="L21" s="134"/>
      <c r="M21" s="134"/>
      <c r="N21" s="14"/>
      <c r="O21" s="33">
        <f t="shared" si="6"/>
        <v>0</v>
      </c>
      <c r="P21" s="3"/>
      <c r="Q21" s="3"/>
      <c r="R21" s="33">
        <f>IF($D21="MWh/yr (LHV)",$E21,$E21*MAX(0, $J21*(1-$L21)-2.441*$L21)/kWh_to_MJ)</f>
        <v>0</v>
      </c>
      <c r="S21" s="142" t="str">
        <f>IFERROR(R21/(SUM($R$19:$R$21)),"")</f>
        <v/>
      </c>
      <c r="T21" s="144"/>
      <c r="U21" s="144"/>
      <c r="V21" s="144"/>
      <c r="W21" s="127"/>
      <c r="Y21" s="13"/>
      <c r="Z21" s="148" t="str">
        <f>IF(AND(C21&lt;&gt;"",OR(E21="",J21="",L21="")),"Missing information in this row. Leave the 'Description of input/output' (Column C) blank for this row if it is not used in this module","")</f>
        <v>Missing information in this row. Leave the 'Description of input/output' (Column C) blank for this row if it is not used in this module</v>
      </c>
    </row>
    <row r="22" spans="2:26" s="6" customFormat="1">
      <c r="E22" s="158"/>
      <c r="F22" s="158"/>
      <c r="G22" s="158"/>
      <c r="H22" s="158"/>
      <c r="I22" s="158"/>
      <c r="J22" s="158"/>
      <c r="K22" s="158"/>
      <c r="L22" s="158"/>
      <c r="M22" s="158"/>
    </row>
    <row r="23" spans="2:26">
      <c r="B23" s="123" t="s">
        <v>313</v>
      </c>
      <c r="C23" s="119"/>
      <c r="D23" s="119"/>
      <c r="E23" s="120"/>
      <c r="F23" s="119"/>
      <c r="G23" s="119"/>
      <c r="H23" s="122"/>
      <c r="I23" s="122"/>
      <c r="J23" s="122"/>
      <c r="K23" s="122"/>
      <c r="L23" s="122"/>
      <c r="M23" s="122"/>
      <c r="N23" s="122"/>
      <c r="O23" s="122"/>
      <c r="P23" s="122"/>
      <c r="Q23" s="122"/>
      <c r="R23" s="122"/>
      <c r="S23" s="122"/>
      <c r="T23" s="122"/>
      <c r="U23" s="122"/>
      <c r="V23" s="122"/>
      <c r="W23" s="122"/>
      <c r="X23" s="122"/>
      <c r="Y23" s="122"/>
      <c r="Z23" s="3"/>
    </row>
    <row r="24" spans="2:26" s="6" customFormat="1">
      <c r="B24" s="124" t="s">
        <v>318</v>
      </c>
      <c r="C24" s="125" t="s">
        <v>319</v>
      </c>
      <c r="D24" s="8" t="s">
        <v>298</v>
      </c>
      <c r="E24" s="132"/>
      <c r="F24" s="132"/>
      <c r="G24" s="132"/>
      <c r="H24" s="134"/>
      <c r="I24" s="134"/>
      <c r="J24" s="134"/>
      <c r="K24" s="134"/>
      <c r="L24" s="134"/>
      <c r="M24" s="134"/>
      <c r="N24" s="14"/>
      <c r="O24" s="33">
        <f t="shared" si="6"/>
        <v>0</v>
      </c>
      <c r="P24" s="3"/>
      <c r="Q24" s="3"/>
      <c r="R24" s="3"/>
      <c r="S24" s="3"/>
      <c r="T24" s="136" t="str">
        <f t="shared" ref="T24:T27" si="7">IF(B24="", "", IF(D24="MWh/yr (LHV)", "Use column to right", "Enter data here"))</f>
        <v>Enter data here</v>
      </c>
      <c r="U24" s="136" t="str">
        <f t="shared" ref="U24:U27" si="8">IF(B24="", "", IF(D24="MWh/yr (LHV)", "Enter data here", "Use column to left"))</f>
        <v>Use column to left</v>
      </c>
      <c r="V24" s="133" t="s">
        <v>320</v>
      </c>
      <c r="W24" s="126" t="str">
        <f t="shared" ref="W24:W28" si="9">IFERROR(IF(D24="tonnes/yr", $T24*$E24/($O$19*3.6), $U24*$E24*3.6/($O$19*3.6)), "Unfilled fields on left")</f>
        <v>Unfilled fields on left</v>
      </c>
      <c r="Y24" s="13"/>
      <c r="Z24" s="148" t="str">
        <f t="shared" ref="Z24:Z34" si="10">IF(AND(C24&lt;&gt;"",OR(E24="",J24="",L24="",T24="Enter data here",U24="Enter data here")),"Missing information in this row. Leave the 'Description of input/output' (Column C) blank for this row if it is not used in this module","")</f>
        <v>Missing information in this row. Leave the 'Description of input/output' (Column C) blank for this row if it is not used in this module</v>
      </c>
    </row>
    <row r="25" spans="2:26" s="6" customFormat="1">
      <c r="B25" s="124" t="s">
        <v>318</v>
      </c>
      <c r="C25" s="125" t="s">
        <v>321</v>
      </c>
      <c r="D25" s="8" t="s">
        <v>298</v>
      </c>
      <c r="E25" s="132"/>
      <c r="F25" s="132"/>
      <c r="G25" s="132"/>
      <c r="H25" s="134"/>
      <c r="I25" s="134"/>
      <c r="J25" s="134"/>
      <c r="K25" s="134"/>
      <c r="L25" s="134"/>
      <c r="M25" s="134"/>
      <c r="N25" s="14"/>
      <c r="O25" s="33">
        <f t="shared" si="6"/>
        <v>0</v>
      </c>
      <c r="P25" s="3"/>
      <c r="Q25" s="3"/>
      <c r="R25" s="3"/>
      <c r="S25" s="3"/>
      <c r="T25" s="136" t="str">
        <f t="shared" si="7"/>
        <v>Enter data here</v>
      </c>
      <c r="U25" s="136" t="str">
        <f t="shared" si="8"/>
        <v>Use column to left</v>
      </c>
      <c r="V25" s="133" t="s">
        <v>320</v>
      </c>
      <c r="W25" s="126" t="str">
        <f t="shared" si="9"/>
        <v>Unfilled fields on left</v>
      </c>
      <c r="Y25" s="13"/>
      <c r="Z25" s="148" t="str">
        <f t="shared" si="10"/>
        <v>Missing information in this row. Leave the 'Description of input/output' (Column C) blank for this row if it is not used in this module</v>
      </c>
    </row>
    <row r="26" spans="2:26" s="6" customFormat="1">
      <c r="B26" s="124" t="s">
        <v>322</v>
      </c>
      <c r="C26" s="125" t="s">
        <v>323</v>
      </c>
      <c r="D26" s="8" t="s">
        <v>298</v>
      </c>
      <c r="E26" s="132"/>
      <c r="F26" s="132"/>
      <c r="G26" s="132"/>
      <c r="H26" s="134"/>
      <c r="I26" s="134"/>
      <c r="J26" s="134"/>
      <c r="K26" s="134"/>
      <c r="L26" s="134"/>
      <c r="M26" s="134"/>
      <c r="N26" s="14"/>
      <c r="O26" s="33">
        <f t="shared" si="6"/>
        <v>0</v>
      </c>
      <c r="P26" s="3"/>
      <c r="Q26" s="3"/>
      <c r="R26" s="3"/>
      <c r="S26" s="3"/>
      <c r="T26" s="136" t="str">
        <f t="shared" si="7"/>
        <v>Enter data here</v>
      </c>
      <c r="U26" s="136" t="str">
        <f t="shared" si="8"/>
        <v>Use column to left</v>
      </c>
      <c r="V26" s="133" t="s">
        <v>320</v>
      </c>
      <c r="W26" s="126" t="str">
        <f t="shared" si="9"/>
        <v>Unfilled fields on left</v>
      </c>
      <c r="Y26" s="13"/>
      <c r="Z26" s="148" t="str">
        <f t="shared" si="10"/>
        <v>Missing information in this row. Leave the 'Description of input/output' (Column C) blank for this row if it is not used in this module</v>
      </c>
    </row>
    <row r="27" spans="2:26" s="6" customFormat="1">
      <c r="B27" s="124" t="s">
        <v>322</v>
      </c>
      <c r="C27" s="125" t="s">
        <v>324</v>
      </c>
      <c r="D27" s="8" t="s">
        <v>298</v>
      </c>
      <c r="E27" s="132"/>
      <c r="F27" s="132"/>
      <c r="G27" s="132"/>
      <c r="H27" s="134"/>
      <c r="I27" s="134"/>
      <c r="J27" s="134"/>
      <c r="K27" s="134"/>
      <c r="L27" s="134"/>
      <c r="M27" s="134"/>
      <c r="N27" s="14"/>
      <c r="O27" s="33">
        <f t="shared" si="6"/>
        <v>0</v>
      </c>
      <c r="P27" s="3"/>
      <c r="Q27" s="3"/>
      <c r="R27" s="3"/>
      <c r="S27" s="3"/>
      <c r="T27" s="136" t="str">
        <f t="shared" si="7"/>
        <v>Enter data here</v>
      </c>
      <c r="U27" s="136" t="str">
        <f t="shared" si="8"/>
        <v>Use column to left</v>
      </c>
      <c r="V27" s="133" t="s">
        <v>320</v>
      </c>
      <c r="W27" s="126" t="str">
        <f t="shared" si="9"/>
        <v>Unfilled fields on left</v>
      </c>
      <c r="Y27" s="13"/>
      <c r="Z27" s="148" t="str">
        <f t="shared" si="10"/>
        <v>Missing information in this row. Leave the 'Description of input/output' (Column C) blank for this row if it is not used in this module</v>
      </c>
    </row>
    <row r="28" spans="2:26" s="6" customFormat="1">
      <c r="B28" s="124" t="s">
        <v>325</v>
      </c>
      <c r="C28" s="125" t="s">
        <v>326</v>
      </c>
      <c r="D28" s="8" t="s">
        <v>298</v>
      </c>
      <c r="E28" s="132"/>
      <c r="F28" s="132"/>
      <c r="G28" s="132"/>
      <c r="H28" s="134"/>
      <c r="I28" s="134"/>
      <c r="J28" s="134"/>
      <c r="K28" s="134"/>
      <c r="L28" s="134"/>
      <c r="M28" s="134"/>
      <c r="N28" s="14"/>
      <c r="O28" s="33">
        <f t="shared" si="6"/>
        <v>0</v>
      </c>
      <c r="P28" s="3"/>
      <c r="Q28" s="3"/>
      <c r="R28" s="3"/>
      <c r="S28" s="3"/>
      <c r="T28" s="136">
        <v>1000</v>
      </c>
      <c r="U28" s="15"/>
      <c r="V28" s="133" t="s">
        <v>340</v>
      </c>
      <c r="W28" s="126" t="str">
        <f t="shared" si="9"/>
        <v>Unfilled fields on left</v>
      </c>
      <c r="Y28" s="13"/>
      <c r="Z28" s="148" t="str">
        <f t="shared" si="10"/>
        <v>Missing information in this row. Leave the 'Description of input/output' (Column C) blank for this row if it is not used in this module</v>
      </c>
    </row>
    <row r="29" spans="2:26" s="6" customFormat="1">
      <c r="B29" s="124" t="s">
        <v>328</v>
      </c>
      <c r="C29" s="125" t="s">
        <v>329</v>
      </c>
      <c r="D29" s="8" t="s">
        <v>298</v>
      </c>
      <c r="E29" s="132"/>
      <c r="F29" s="132"/>
      <c r="G29" s="132"/>
      <c r="H29" s="134"/>
      <c r="I29" s="134"/>
      <c r="J29" s="134"/>
      <c r="K29" s="134"/>
      <c r="L29" s="134"/>
      <c r="M29" s="134"/>
      <c r="N29" s="14"/>
      <c r="O29" s="33">
        <f t="shared" ref="O29:O34" si="11">IF($D29="MWh/yr (LHV)",$E29,$J29*$E29*(1-$L29)/3.6)</f>
        <v>0</v>
      </c>
      <c r="P29" s="3"/>
      <c r="Q29" s="3"/>
      <c r="R29" s="3"/>
      <c r="S29" s="3"/>
      <c r="T29" s="133">
        <v>28000</v>
      </c>
      <c r="U29" s="15"/>
      <c r="V29" s="133" t="s">
        <v>330</v>
      </c>
      <c r="W29" s="126" t="str">
        <f t="shared" ref="W29:W34" si="12">IFERROR(IF(D29="tonnes/yr", $T29*$E29/($O$19*3.6), $U29*$E29*3.6/($O$19*3.6)), "Unfilled fields on left")</f>
        <v>Unfilled fields on left</v>
      </c>
      <c r="Y29" s="13"/>
      <c r="Z29" s="148" t="str">
        <f t="shared" si="10"/>
        <v>Missing information in this row. Leave the 'Description of input/output' (Column C) blank for this row if it is not used in this module</v>
      </c>
    </row>
    <row r="30" spans="2:26" s="6" customFormat="1">
      <c r="B30" s="124" t="s">
        <v>328</v>
      </c>
      <c r="C30" s="125" t="s">
        <v>331</v>
      </c>
      <c r="D30" s="8" t="s">
        <v>298</v>
      </c>
      <c r="E30" s="132"/>
      <c r="F30" s="132"/>
      <c r="G30" s="132"/>
      <c r="H30" s="134"/>
      <c r="I30" s="134"/>
      <c r="J30" s="134"/>
      <c r="K30" s="134"/>
      <c r="L30" s="134"/>
      <c r="M30" s="134"/>
      <c r="N30" s="14"/>
      <c r="O30" s="33">
        <f t="shared" si="11"/>
        <v>0</v>
      </c>
      <c r="P30" s="3"/>
      <c r="Q30" s="3"/>
      <c r="R30" s="3"/>
      <c r="S30" s="3"/>
      <c r="T30" s="133">
        <v>265000</v>
      </c>
      <c r="U30" s="15"/>
      <c r="V30" s="133" t="s">
        <v>330</v>
      </c>
      <c r="W30" s="126" t="str">
        <f t="shared" si="12"/>
        <v>Unfilled fields on left</v>
      </c>
      <c r="Y30" s="13"/>
      <c r="Z30" s="148" t="str">
        <f t="shared" si="10"/>
        <v>Missing information in this row. Leave the 'Description of input/output' (Column C) blank for this row if it is not used in this module</v>
      </c>
    </row>
    <row r="31" spans="2:26">
      <c r="B31" s="124"/>
      <c r="C31" s="125"/>
      <c r="D31" s="8"/>
      <c r="E31" s="132"/>
      <c r="F31" s="132"/>
      <c r="G31" s="132"/>
      <c r="H31" s="134"/>
      <c r="I31" s="134"/>
      <c r="J31" s="134"/>
      <c r="K31" s="134"/>
      <c r="L31" s="134"/>
      <c r="M31" s="134"/>
      <c r="N31" s="14"/>
      <c r="O31" s="33">
        <f t="shared" si="11"/>
        <v>0</v>
      </c>
      <c r="P31" s="3"/>
      <c r="T31" s="133"/>
      <c r="U31" s="15"/>
      <c r="V31" s="133"/>
      <c r="W31" s="126" t="str">
        <f t="shared" si="12"/>
        <v>Unfilled fields on left</v>
      </c>
      <c r="X31" s="6"/>
      <c r="Y31" s="13"/>
      <c r="Z31" s="148" t="str">
        <f t="shared" si="10"/>
        <v/>
      </c>
    </row>
    <row r="32" spans="2:26">
      <c r="B32" s="124"/>
      <c r="C32" s="125"/>
      <c r="D32" s="8"/>
      <c r="E32" s="132"/>
      <c r="F32" s="132"/>
      <c r="G32" s="132"/>
      <c r="H32" s="134"/>
      <c r="I32" s="134"/>
      <c r="J32" s="134"/>
      <c r="K32" s="134"/>
      <c r="L32" s="134"/>
      <c r="M32" s="134"/>
      <c r="N32" s="14"/>
      <c r="O32" s="33">
        <f t="shared" si="11"/>
        <v>0</v>
      </c>
      <c r="P32" s="3"/>
      <c r="T32" s="133"/>
      <c r="U32" s="15"/>
      <c r="V32" s="133"/>
      <c r="W32" s="126" t="str">
        <f t="shared" si="12"/>
        <v>Unfilled fields on left</v>
      </c>
      <c r="X32" s="6"/>
      <c r="Y32" s="13"/>
      <c r="Z32" s="148" t="str">
        <f t="shared" si="10"/>
        <v/>
      </c>
    </row>
    <row r="33" spans="2:26">
      <c r="B33" s="124"/>
      <c r="C33" s="125"/>
      <c r="D33" s="8"/>
      <c r="E33" s="132"/>
      <c r="F33" s="132"/>
      <c r="G33" s="132"/>
      <c r="H33" s="134"/>
      <c r="I33" s="134"/>
      <c r="J33" s="134"/>
      <c r="K33" s="134"/>
      <c r="L33" s="134"/>
      <c r="M33" s="134"/>
      <c r="N33" s="14"/>
      <c r="O33" s="33">
        <f t="shared" si="11"/>
        <v>0</v>
      </c>
      <c r="P33" s="3"/>
      <c r="T33" s="133"/>
      <c r="U33" s="15"/>
      <c r="V33" s="133"/>
      <c r="W33" s="126" t="str">
        <f t="shared" si="12"/>
        <v>Unfilled fields on left</v>
      </c>
      <c r="X33" s="6"/>
      <c r="Y33" s="13"/>
      <c r="Z33" s="148" t="str">
        <f t="shared" si="10"/>
        <v/>
      </c>
    </row>
    <row r="34" spans="2:26">
      <c r="B34" s="9"/>
      <c r="C34" s="8"/>
      <c r="D34" s="8"/>
      <c r="E34" s="132"/>
      <c r="F34" s="132"/>
      <c r="G34" s="132"/>
      <c r="H34" s="134"/>
      <c r="I34" s="134"/>
      <c r="J34" s="134"/>
      <c r="K34" s="134"/>
      <c r="L34" s="134"/>
      <c r="M34" s="134"/>
      <c r="N34" s="14"/>
      <c r="O34" s="33">
        <f t="shared" si="11"/>
        <v>0</v>
      </c>
      <c r="P34" s="3"/>
      <c r="T34" s="16"/>
      <c r="U34" s="15"/>
      <c r="V34" s="16"/>
      <c r="W34" s="126" t="str">
        <f t="shared" si="12"/>
        <v>Unfilled fields on left</v>
      </c>
      <c r="X34" s="6"/>
      <c r="Y34" s="13"/>
      <c r="Z34" s="148" t="str">
        <f t="shared" si="10"/>
        <v/>
      </c>
    </row>
    <row r="35" spans="2:26">
      <c r="C35" s="10"/>
      <c r="D35" s="10"/>
      <c r="E35" s="11"/>
      <c r="F35" s="10"/>
      <c r="H35" s="12"/>
      <c r="I35" s="12"/>
      <c r="J35" s="12"/>
      <c r="K35" s="12"/>
      <c r="L35" s="12"/>
      <c r="M35" s="12"/>
      <c r="N35" s="12"/>
      <c r="O35" s="12"/>
      <c r="P35" s="3"/>
      <c r="T35" s="12"/>
      <c r="U35" s="15"/>
      <c r="V35" s="12"/>
      <c r="W35" s="28"/>
      <c r="Z35" s="3"/>
    </row>
    <row r="36" spans="2:26">
      <c r="P36" s="3"/>
      <c r="V36" s="25" t="s">
        <v>332</v>
      </c>
      <c r="W36" s="128">
        <f>SUM(W4:W35)</f>
        <v>0</v>
      </c>
      <c r="Z36" s="3"/>
    </row>
    <row r="37" spans="2:26">
      <c r="B37" s="123" t="s">
        <v>333</v>
      </c>
      <c r="C37" s="119"/>
      <c r="D37" s="119"/>
      <c r="E37" s="119"/>
      <c r="P37" s="3"/>
      <c r="Z37" s="3"/>
    </row>
    <row r="38" spans="2:26">
      <c r="B38" s="9" t="s">
        <v>334</v>
      </c>
      <c r="C38" s="8" t="s">
        <v>335</v>
      </c>
      <c r="D38" s="8" t="s">
        <v>336</v>
      </c>
      <c r="E38" s="8"/>
    </row>
    <row r="39" spans="2:26">
      <c r="B39" s="9"/>
      <c r="C39" s="8"/>
      <c r="D39" s="8"/>
      <c r="E39" s="9"/>
    </row>
    <row r="40" spans="2:26">
      <c r="B40" s="9"/>
      <c r="C40" s="8"/>
      <c r="D40" s="8"/>
      <c r="E40" s="9"/>
    </row>
    <row r="41" spans="2:26">
      <c r="B41" s="9"/>
      <c r="C41" s="9"/>
      <c r="D41" s="9"/>
      <c r="E41" s="9"/>
    </row>
    <row r="42" spans="2:26">
      <c r="E42" s="3"/>
      <c r="H42" s="3"/>
    </row>
    <row r="43" spans="2:26">
      <c r="E43" s="3"/>
      <c r="H43" s="3"/>
    </row>
    <row r="44" spans="2:26">
      <c r="E44" s="3"/>
      <c r="H44" s="3"/>
    </row>
    <row r="45" spans="2:26">
      <c r="E45" s="3"/>
      <c r="H45" s="3"/>
    </row>
    <row r="46" spans="2:26">
      <c r="E46" s="3"/>
      <c r="H46" s="3"/>
    </row>
    <row r="47" spans="2:26">
      <c r="E47" s="3"/>
      <c r="H47" s="3"/>
    </row>
    <row r="48" spans="2:26">
      <c r="E48" s="3"/>
      <c r="H48" s="3"/>
    </row>
    <row r="49" spans="5:8">
      <c r="E49" s="3"/>
      <c r="H49" s="3"/>
    </row>
    <row r="50" spans="5:8">
      <c r="E50" s="3"/>
      <c r="H50" s="3"/>
    </row>
    <row r="51" spans="5:8">
      <c r="E51" s="3"/>
      <c r="H51" s="3"/>
    </row>
    <row r="52" spans="5:8">
      <c r="E52" s="3"/>
      <c r="H52" s="3"/>
    </row>
    <row r="53" spans="5:8">
      <c r="E53" s="3"/>
      <c r="H53" s="3"/>
    </row>
    <row r="54" spans="5:8">
      <c r="E54" s="3"/>
      <c r="H54" s="3"/>
    </row>
  </sheetData>
  <dataValidations count="2">
    <dataValidation type="list" allowBlank="1" showInputMessage="1" showErrorMessage="1" sqref="D5 D7:D16 D18:D21 D23:D34" xr:uid="{E5DDD3D1-B932-4D52-9AD2-BEF3BEA38C02}">
      <formula1>"tonnes/yr, MWh/yr (LHV)"</formula1>
    </dataValidation>
    <dataValidation type="custom" allowBlank="1" showInputMessage="1" showErrorMessage="1" error="Please do not change" sqref="O5 O8:O16 O19:P19 O20:O21 R19:S21 Z5 W36 Z19:Z21 Z8:Z16 W8:W16 Z24:Z34 O24:O34 W24:W34" xr:uid="{CBA23847-04C8-4CA3-87B4-663E858CBE7F}">
      <formula1>"Please do not change"</formula1>
    </dataValidation>
  </dataValidations>
  <pageMargins left="0.70000000000000007" right="0.70000000000000007" top="0.75" bottom="0.75" header="0.30000000000000004" footer="0.30000000000000004"/>
  <pageSetup paperSize="9" orientation="portrait" r:id="rId1"/>
  <ignoredErrors>
    <ignoredError sqref="P34:S34 P5:S5 U34" unlockedFormula="1"/>
  </ignoredErrors>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2" id="{89CB0F67-CC05-4756-9934-61C5C1E95DAB}">
            <xm:f>OR(Guidance!$C$17="Yes",Guidance!$C$17="")</xm:f>
            <x14:dxf>
              <font>
                <color theme="0"/>
              </font>
              <fill>
                <patternFill>
                  <bgColor theme="0"/>
                </patternFill>
              </fill>
            </x14:dxf>
          </x14:cfRule>
          <xm:sqref>A1</xm:sqref>
        </x14:conditionalFormatting>
        <x14:conditionalFormatting xmlns:xm="http://schemas.microsoft.com/office/excel/2006/main">
          <x14:cfRule type="expression" priority="1" id="{3FE7E195-8152-45FC-9DE6-B7923E8206C1}">
            <xm:f>Guidance!$C$17="No"</xm:f>
            <x14:dxf>
              <font>
                <color theme="0"/>
              </font>
              <fill>
                <patternFill>
                  <bgColor theme="0"/>
                </patternFill>
              </fill>
              <border>
                <left/>
                <right/>
                <top/>
                <bottom/>
                <vertical/>
                <horizontal/>
              </border>
            </x14:dxf>
          </x14:cfRule>
          <xm:sqref>A2:Z100</xm:sqref>
        </x14:conditionalFormatting>
      </x14:conditionalFormatting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theme="9" tint="0.79998168889431442"/>
  </sheetPr>
  <dimension ref="A1:Z66"/>
  <sheetViews>
    <sheetView showGridLines="0" zoomScale="70" zoomScaleNormal="70" workbookViewId="0"/>
  </sheetViews>
  <sheetFormatPr defaultColWidth="7.28515625" defaultRowHeight="15"/>
  <cols>
    <col min="1" max="1" width="5.28515625" style="3" customWidth="1"/>
    <col min="2" max="2" width="25" style="3" bestFit="1" customWidth="1"/>
    <col min="3" max="3" width="39" style="3" bestFit="1" customWidth="1"/>
    <col min="4" max="4" width="14.42578125" style="3" customWidth="1"/>
    <col min="5" max="5" width="15.28515625" style="5" customWidth="1"/>
    <col min="6" max="6" width="18.140625" style="3" customWidth="1"/>
    <col min="7" max="7" width="17" style="3" customWidth="1"/>
    <col min="8" max="8" width="11.85546875" style="4" customWidth="1"/>
    <col min="9" max="9" width="13.5703125" style="4" customWidth="1"/>
    <col min="10" max="10" width="12.5703125" style="4" customWidth="1"/>
    <col min="11" max="11" width="11" style="4" customWidth="1"/>
    <col min="12" max="12" width="12.28515625" style="4" customWidth="1"/>
    <col min="13" max="13" width="13" style="4" customWidth="1"/>
    <col min="14" max="14" width="16.5703125" style="4" customWidth="1"/>
    <col min="15" max="15" width="14" style="4" customWidth="1"/>
    <col min="16" max="16" width="19.140625" customWidth="1"/>
    <col min="17" max="17" width="5.85546875" style="3" customWidth="1"/>
    <col min="18" max="18" width="16" style="3" customWidth="1"/>
    <col min="19" max="19" width="19.7109375" style="3" customWidth="1"/>
    <col min="20" max="21" width="20.7109375" style="4" customWidth="1"/>
    <col min="22" max="22" width="16.28515625" style="4" customWidth="1"/>
    <col min="23" max="23" width="22.7109375" style="27" customWidth="1"/>
    <col min="24" max="24" width="7.28515625" style="3" customWidth="1"/>
    <col min="25" max="25" width="21.28515625" style="3" customWidth="1"/>
    <col min="26" max="26" width="10" bestFit="1" customWidth="1"/>
    <col min="27" max="16384" width="7.28515625" style="3"/>
  </cols>
  <sheetData>
    <row r="1" spans="1:26">
      <c r="A1" s="145" t="s">
        <v>354</v>
      </c>
    </row>
    <row r="2" spans="1:26" ht="94.5" customHeight="1" thickBot="1">
      <c r="B2" s="2" t="s">
        <v>274</v>
      </c>
      <c r="C2" s="2" t="s">
        <v>275</v>
      </c>
      <c r="D2" s="2" t="s">
        <v>22</v>
      </c>
      <c r="E2" s="7" t="s">
        <v>276</v>
      </c>
      <c r="F2" s="2" t="s">
        <v>277</v>
      </c>
      <c r="G2" s="2" t="s">
        <v>278</v>
      </c>
      <c r="H2" s="2" t="s">
        <v>279</v>
      </c>
      <c r="I2" s="2" t="s">
        <v>280</v>
      </c>
      <c r="J2" s="2" t="s">
        <v>281</v>
      </c>
      <c r="K2" s="2" t="s">
        <v>282</v>
      </c>
      <c r="L2" s="2" t="s">
        <v>283</v>
      </c>
      <c r="M2" s="2" t="s">
        <v>284</v>
      </c>
      <c r="N2" s="2" t="s">
        <v>285</v>
      </c>
      <c r="O2" s="2" t="s">
        <v>286</v>
      </c>
      <c r="P2" s="2" t="s">
        <v>345</v>
      </c>
      <c r="Q2" s="2"/>
      <c r="R2" s="26" t="s">
        <v>288</v>
      </c>
      <c r="S2" s="2" t="s">
        <v>289</v>
      </c>
      <c r="T2" s="2" t="s">
        <v>341</v>
      </c>
      <c r="U2" s="2" t="s">
        <v>291</v>
      </c>
      <c r="V2" s="2" t="s">
        <v>292</v>
      </c>
      <c r="W2" s="26" t="s">
        <v>346</v>
      </c>
      <c r="X2" s="26"/>
      <c r="Y2" s="2" t="s">
        <v>294</v>
      </c>
    </row>
    <row r="3" spans="1:26" ht="15.75" thickTop="1"/>
    <row r="4" spans="1:26">
      <c r="B4" s="123" t="s">
        <v>295</v>
      </c>
      <c r="C4" s="119"/>
      <c r="D4" s="119"/>
      <c r="E4" s="120"/>
      <c r="F4" s="119"/>
      <c r="G4" s="121"/>
      <c r="H4" s="122"/>
      <c r="I4" s="122"/>
      <c r="J4" s="122"/>
      <c r="K4" s="122"/>
      <c r="L4" s="122"/>
      <c r="M4" s="122"/>
      <c r="N4" s="122"/>
      <c r="O4" s="122"/>
      <c r="P4" s="122"/>
      <c r="Q4" s="122"/>
      <c r="R4" s="122"/>
      <c r="S4" s="122"/>
      <c r="T4" s="122"/>
      <c r="U4" s="122"/>
      <c r="V4" s="122"/>
      <c r="W4" s="122"/>
      <c r="X4" s="122"/>
      <c r="Y4" s="122"/>
      <c r="Z4" s="3"/>
    </row>
    <row r="5" spans="1:26">
      <c r="B5" s="9" t="s">
        <v>296</v>
      </c>
      <c r="C5" s="125" t="str">
        <f>'H2 transport'!C19</f>
        <v>e.g. Compressed/liquefied hydrogen</v>
      </c>
      <c r="D5" s="8" t="s">
        <v>298</v>
      </c>
      <c r="E5" s="134"/>
      <c r="F5" s="132"/>
      <c r="G5" s="132"/>
      <c r="H5" s="134"/>
      <c r="I5" s="134" t="s">
        <v>189</v>
      </c>
      <c r="J5" s="134"/>
      <c r="K5" s="134"/>
      <c r="L5" s="134"/>
      <c r="M5" s="134"/>
      <c r="N5" s="14"/>
      <c r="O5" s="33">
        <f t="shared" ref="O5" si="0">IF($D5="MWh/yr (LHV)",$E5,$J5*$E5*(1-$L5)/3.6)</f>
        <v>0</v>
      </c>
      <c r="P5" s="3"/>
      <c r="T5" s="136" t="str">
        <f>IF(B5="", "", IF(D5="MWh/yr (LHV)", "Use column to right", "Enter data here"))</f>
        <v>Enter data here</v>
      </c>
      <c r="U5" s="136" t="str">
        <f>IF(B5="", "", IF(D5="MWh/yr (LHV)", "Enter data here", "Use column to left"))</f>
        <v>Use column to left</v>
      </c>
      <c r="V5" s="133" t="s">
        <v>303</v>
      </c>
      <c r="W5" s="126" t="str">
        <f>IFERROR(IF(D5="tonnes/yr", $T5*$E5/($O$19*3.6), $U5*$E5*3.6/($O$19*3.6)), "Unfilled fields on left")</f>
        <v>Unfilled fields on left</v>
      </c>
      <c r="Y5" s="13"/>
      <c r="Z5" s="148" t="str">
        <f>IF(AND(C5&lt;&gt;"",OR(E5="",J5="",L5="",T5="Enter data here",U5="Enter data here")),"Missing information in this row","")</f>
        <v>Missing information in this row</v>
      </c>
    </row>
    <row r="6" spans="1:26">
      <c r="E6" s="10"/>
      <c r="F6" s="10"/>
      <c r="G6" s="10"/>
      <c r="H6" s="10"/>
      <c r="I6" s="10"/>
      <c r="J6" s="10"/>
      <c r="K6" s="10"/>
      <c r="L6" s="10"/>
      <c r="M6" s="10"/>
      <c r="N6" s="3"/>
      <c r="O6" s="3"/>
      <c r="P6" s="3"/>
      <c r="T6" s="3"/>
      <c r="U6" s="3"/>
      <c r="V6" s="3"/>
      <c r="W6" s="3"/>
      <c r="Z6" s="3"/>
    </row>
    <row r="7" spans="1:26">
      <c r="B7" s="123" t="s">
        <v>299</v>
      </c>
      <c r="C7" s="119"/>
      <c r="D7" s="119"/>
      <c r="E7" s="138"/>
      <c r="F7" s="139"/>
      <c r="G7" s="139"/>
      <c r="H7" s="135"/>
      <c r="I7" s="135"/>
      <c r="J7" s="135"/>
      <c r="K7" s="135"/>
      <c r="L7" s="135"/>
      <c r="M7" s="135"/>
      <c r="N7" s="122"/>
      <c r="O7" s="122"/>
      <c r="P7" s="122"/>
      <c r="Q7" s="122"/>
      <c r="R7" s="122"/>
      <c r="S7" s="122"/>
      <c r="T7" s="135"/>
      <c r="U7" s="135"/>
      <c r="V7" s="135"/>
      <c r="W7" s="135"/>
      <c r="X7" s="122"/>
      <c r="Y7" s="122"/>
      <c r="Z7" s="3"/>
    </row>
    <row r="8" spans="1:26">
      <c r="B8" s="124" t="s">
        <v>300</v>
      </c>
      <c r="C8" s="125" t="s">
        <v>301</v>
      </c>
      <c r="D8" s="8" t="s">
        <v>302</v>
      </c>
      <c r="E8" s="134"/>
      <c r="F8" s="132"/>
      <c r="G8" s="132"/>
      <c r="H8" s="134"/>
      <c r="I8" s="134"/>
      <c r="J8" s="134"/>
      <c r="K8" s="134"/>
      <c r="L8" s="134"/>
      <c r="M8" s="134"/>
      <c r="N8" s="14"/>
      <c r="O8" s="33">
        <f t="shared" ref="O8:O15" si="1">IF($D8="MWh/yr (LHV)",$E8,$J8*$E8*(1-$L8)/3.6)</f>
        <v>0</v>
      </c>
      <c r="P8" s="3"/>
      <c r="T8" s="136" t="str">
        <f t="shared" ref="T8:T15" si="2">IF(B8="", "", IF(D8="MWh/yr (LHV)", "Use column to right", "Enter data here"))</f>
        <v>Use column to right</v>
      </c>
      <c r="U8" s="136" t="str">
        <f t="shared" ref="U8:U15" si="3">IF(B8="", "", IF(D8="MWh/yr (LHV)", "Enter data here", "Use column to left"))</f>
        <v>Enter data here</v>
      </c>
      <c r="V8" s="133" t="s">
        <v>303</v>
      </c>
      <c r="W8" s="126" t="str">
        <f t="shared" ref="W8:W15" si="4">IFERROR(IF(D8="tonnes/yr", $T8*$E8/($O$19*3.6), $U8*$E8*3.6/($O$19*3.6)), "Unfilled fields on left")</f>
        <v>Unfilled fields on left</v>
      </c>
      <c r="Y8" s="13"/>
      <c r="Z8" s="148" t="str">
        <f t="shared" ref="Z8:Z15" si="5">IF(AND(C8&lt;&gt;"",OR(E8="",J8="",L8="",T8="Enter data here",U8="Enter data here")),"Missing information in this row. Leave the 'Description of input/output' (Column C) blank for this row if it is not used in this module","")</f>
        <v>Missing information in this row. Leave the 'Description of input/output' (Column C) blank for this row if it is not used in this module</v>
      </c>
    </row>
    <row r="9" spans="1:26">
      <c r="B9" s="124" t="s">
        <v>300</v>
      </c>
      <c r="C9" s="125" t="s">
        <v>304</v>
      </c>
      <c r="D9" s="8" t="s">
        <v>302</v>
      </c>
      <c r="E9" s="134"/>
      <c r="F9" s="132"/>
      <c r="G9" s="132"/>
      <c r="H9" s="134"/>
      <c r="I9" s="134"/>
      <c r="J9" s="134"/>
      <c r="K9" s="134"/>
      <c r="L9" s="134"/>
      <c r="M9" s="134"/>
      <c r="N9" s="14"/>
      <c r="O9" s="33">
        <f t="shared" si="1"/>
        <v>0</v>
      </c>
      <c r="P9" s="3"/>
      <c r="T9" s="136" t="str">
        <f t="shared" si="2"/>
        <v>Use column to right</v>
      </c>
      <c r="U9" s="136" t="str">
        <f t="shared" si="3"/>
        <v>Enter data here</v>
      </c>
      <c r="V9" s="133" t="s">
        <v>303</v>
      </c>
      <c r="W9" s="126" t="str">
        <f t="shared" si="4"/>
        <v>Unfilled fields on left</v>
      </c>
      <c r="Y9" s="13"/>
      <c r="Z9" s="148" t="str">
        <f t="shared" si="5"/>
        <v>Missing information in this row. Leave the 'Description of input/output' (Column C) blank for this row if it is not used in this module</v>
      </c>
    </row>
    <row r="10" spans="1:26" s="6" customFormat="1">
      <c r="B10" s="124" t="s">
        <v>300</v>
      </c>
      <c r="C10" s="125" t="s">
        <v>305</v>
      </c>
      <c r="D10" s="8" t="s">
        <v>298</v>
      </c>
      <c r="E10" s="132"/>
      <c r="F10" s="132"/>
      <c r="G10" s="132"/>
      <c r="H10" s="134"/>
      <c r="I10" s="134"/>
      <c r="J10" s="134"/>
      <c r="K10" s="134"/>
      <c r="L10" s="134"/>
      <c r="M10" s="134"/>
      <c r="N10" s="14"/>
      <c r="O10" s="33">
        <f t="shared" si="1"/>
        <v>0</v>
      </c>
      <c r="P10" s="3"/>
      <c r="Q10" s="3"/>
      <c r="R10" s="3"/>
      <c r="S10" s="3"/>
      <c r="T10" s="136" t="str">
        <f t="shared" si="2"/>
        <v>Enter data here</v>
      </c>
      <c r="U10" s="136" t="str">
        <f t="shared" si="3"/>
        <v>Use column to left</v>
      </c>
      <c r="V10" s="133" t="s">
        <v>303</v>
      </c>
      <c r="W10" s="126" t="str">
        <f t="shared" si="4"/>
        <v>Unfilled fields on left</v>
      </c>
      <c r="Y10" s="17"/>
      <c r="Z10" s="148" t="str">
        <f t="shared" si="5"/>
        <v>Missing information in this row. Leave the 'Description of input/output' (Column C) blank for this row if it is not used in this module</v>
      </c>
    </row>
    <row r="11" spans="1:26" s="6" customFormat="1">
      <c r="B11" s="124" t="s">
        <v>300</v>
      </c>
      <c r="C11" s="125" t="s">
        <v>306</v>
      </c>
      <c r="D11" s="8" t="s">
        <v>298</v>
      </c>
      <c r="E11" s="132"/>
      <c r="F11" s="132"/>
      <c r="G11" s="132"/>
      <c r="H11" s="134"/>
      <c r="I11" s="134"/>
      <c r="J11" s="134"/>
      <c r="K11" s="134"/>
      <c r="L11" s="134"/>
      <c r="M11" s="134"/>
      <c r="N11" s="14"/>
      <c r="O11" s="33">
        <f t="shared" si="1"/>
        <v>0</v>
      </c>
      <c r="P11" s="3"/>
      <c r="Q11" s="3"/>
      <c r="R11" s="3"/>
      <c r="S11" s="3"/>
      <c r="T11" s="136" t="str">
        <f t="shared" si="2"/>
        <v>Enter data here</v>
      </c>
      <c r="U11" s="136" t="str">
        <f t="shared" si="3"/>
        <v>Use column to left</v>
      </c>
      <c r="V11" s="133" t="s">
        <v>303</v>
      </c>
      <c r="W11" s="126" t="str">
        <f t="shared" si="4"/>
        <v>Unfilled fields on left</v>
      </c>
      <c r="Y11" s="17"/>
      <c r="Z11" s="148" t="str">
        <f t="shared" si="5"/>
        <v>Missing information in this row. Leave the 'Description of input/output' (Column C) blank for this row if it is not used in this module</v>
      </c>
    </row>
    <row r="12" spans="1:26">
      <c r="B12" s="124" t="s">
        <v>307</v>
      </c>
      <c r="C12" s="125" t="s">
        <v>342</v>
      </c>
      <c r="D12" s="8" t="s">
        <v>298</v>
      </c>
      <c r="E12" s="132"/>
      <c r="F12" s="132"/>
      <c r="G12" s="132"/>
      <c r="H12" s="134"/>
      <c r="I12" s="134"/>
      <c r="J12" s="134"/>
      <c r="K12" s="134"/>
      <c r="L12" s="134"/>
      <c r="M12" s="134"/>
      <c r="N12" s="14"/>
      <c r="O12" s="33">
        <f t="shared" si="1"/>
        <v>0</v>
      </c>
      <c r="P12" s="3"/>
      <c r="T12" s="136" t="str">
        <f t="shared" si="2"/>
        <v>Enter data here</v>
      </c>
      <c r="U12" s="136" t="str">
        <f t="shared" si="3"/>
        <v>Use column to left</v>
      </c>
      <c r="V12" s="133" t="s">
        <v>303</v>
      </c>
      <c r="W12" s="126" t="str">
        <f t="shared" si="4"/>
        <v>Unfilled fields on left</v>
      </c>
      <c r="Y12" s="17"/>
      <c r="Z12" s="148" t="str">
        <f t="shared" si="5"/>
        <v>Missing information in this row. Leave the 'Description of input/output' (Column C) blank for this row if it is not used in this module</v>
      </c>
    </row>
    <row r="13" spans="1:26">
      <c r="B13" s="124" t="s">
        <v>307</v>
      </c>
      <c r="C13" s="125" t="s">
        <v>309</v>
      </c>
      <c r="D13" s="8" t="s">
        <v>298</v>
      </c>
      <c r="E13" s="132"/>
      <c r="F13" s="132"/>
      <c r="G13" s="132"/>
      <c r="H13" s="134"/>
      <c r="I13" s="134"/>
      <c r="J13" s="134"/>
      <c r="K13" s="134"/>
      <c r="L13" s="134"/>
      <c r="M13" s="134"/>
      <c r="N13" s="14"/>
      <c r="O13" s="33">
        <f t="shared" si="1"/>
        <v>0</v>
      </c>
      <c r="P13" s="3"/>
      <c r="T13" s="136" t="str">
        <f t="shared" si="2"/>
        <v>Enter data here</v>
      </c>
      <c r="U13" s="136" t="str">
        <f t="shared" si="3"/>
        <v>Use column to left</v>
      </c>
      <c r="V13" s="133" t="s">
        <v>303</v>
      </c>
      <c r="W13" s="126" t="str">
        <f t="shared" si="4"/>
        <v>Unfilled fields on left</v>
      </c>
      <c r="Y13" s="17"/>
      <c r="Z13" s="148" t="str">
        <f t="shared" si="5"/>
        <v>Missing information in this row. Leave the 'Description of input/output' (Column C) blank for this row if it is not used in this module</v>
      </c>
    </row>
    <row r="14" spans="1:26">
      <c r="B14" s="124" t="s">
        <v>310</v>
      </c>
      <c r="C14" s="125" t="s">
        <v>311</v>
      </c>
      <c r="D14" s="8" t="s">
        <v>298</v>
      </c>
      <c r="E14" s="132"/>
      <c r="F14" s="132"/>
      <c r="G14" s="132"/>
      <c r="H14" s="134"/>
      <c r="I14" s="134"/>
      <c r="J14" s="134"/>
      <c r="K14" s="134"/>
      <c r="L14" s="134"/>
      <c r="M14" s="134"/>
      <c r="N14" s="14"/>
      <c r="O14" s="33">
        <f t="shared" si="1"/>
        <v>0</v>
      </c>
      <c r="P14" s="3"/>
      <c r="T14" s="136" t="str">
        <f t="shared" si="2"/>
        <v>Enter data here</v>
      </c>
      <c r="U14" s="136" t="str">
        <f t="shared" si="3"/>
        <v>Use column to left</v>
      </c>
      <c r="V14" s="133" t="s">
        <v>303</v>
      </c>
      <c r="W14" s="126" t="str">
        <f t="shared" si="4"/>
        <v>Unfilled fields on left</v>
      </c>
      <c r="Y14" s="17"/>
      <c r="Z14" s="148" t="str">
        <f t="shared" si="5"/>
        <v>Missing information in this row. Leave the 'Description of input/output' (Column C) blank for this row if it is not used in this module</v>
      </c>
    </row>
    <row r="15" spans="1:26">
      <c r="B15" s="124" t="s">
        <v>310</v>
      </c>
      <c r="C15" s="125" t="s">
        <v>312</v>
      </c>
      <c r="D15" s="8" t="s">
        <v>298</v>
      </c>
      <c r="E15" s="132"/>
      <c r="F15" s="132"/>
      <c r="G15" s="132"/>
      <c r="H15" s="134"/>
      <c r="I15" s="134"/>
      <c r="J15" s="134"/>
      <c r="K15" s="134"/>
      <c r="L15" s="134"/>
      <c r="M15" s="134"/>
      <c r="N15" s="14"/>
      <c r="O15" s="33">
        <f t="shared" si="1"/>
        <v>0</v>
      </c>
      <c r="P15" s="3"/>
      <c r="T15" s="136" t="str">
        <f t="shared" si="2"/>
        <v>Enter data here</v>
      </c>
      <c r="U15" s="136" t="str">
        <f t="shared" si="3"/>
        <v>Use column to left</v>
      </c>
      <c r="V15" s="133" t="s">
        <v>303</v>
      </c>
      <c r="W15" s="126" t="str">
        <f t="shared" si="4"/>
        <v>Unfilled fields on left</v>
      </c>
      <c r="Y15" s="17"/>
      <c r="Z15" s="148" t="str">
        <f t="shared" si="5"/>
        <v>Missing information in this row. Leave the 'Description of input/output' (Column C) blank for this row if it is not used in this module</v>
      </c>
    </row>
    <row r="16" spans="1:26">
      <c r="B16" s="126" t="str">
        <f>IF(Summary!$C$9="No","","Materials")</f>
        <v>Materials</v>
      </c>
      <c r="C16" s="126" t="str">
        <f>IF(Summary!$C$9="No","",'CO2 transport'!C19)</f>
        <v>e.g. Captured CO2</v>
      </c>
      <c r="D16" s="126" t="str">
        <f>IF(Summary!$C$9="No","","tonnes/yr")</f>
        <v>tonnes/yr</v>
      </c>
      <c r="E16" s="126">
        <f>IF(Summary!$C$9="No","",IF(Summary!$C$5="Yes",'CO2 transport'!E19,IF(Summary!$C$4="Yes",'CO2 processing'!E19,'CO2 capture'!E19)))</f>
        <v>0</v>
      </c>
      <c r="F16" s="132"/>
      <c r="G16" s="132"/>
      <c r="H16" s="134"/>
      <c r="I16" s="126" t="str">
        <f>IF(Summary!$C$9="No","","No")</f>
        <v>No</v>
      </c>
      <c r="J16" s="126">
        <f>IF(Summary!$C$9="No","",'CO2 transport'!J19)</f>
        <v>0</v>
      </c>
      <c r="K16" s="134"/>
      <c r="L16" s="126">
        <f>IF(Summary!$C$9="No","",'CO2 transport'!L19)</f>
        <v>0</v>
      </c>
      <c r="M16" s="134"/>
      <c r="N16" s="14"/>
      <c r="O16" s="33">
        <f>IF(Summary!$C$9="No","",IF($D16="MWh/yr (LHV)",$E16,$J16*$E16*(1-$L16)/3.6))</f>
        <v>0</v>
      </c>
      <c r="P16" s="3"/>
      <c r="T16" s="126" t="e">
        <f>IF(Summary!$C$9="No","",SUM(Summary!$N$3:$N$5))</f>
        <v>#VALUE!</v>
      </c>
      <c r="U16" s="3"/>
      <c r="V16" s="126" t="str">
        <f>IF(Summary!$C$9="No","","Accounting for all the upstream emissions in supplying the delivered CO2. Any of this CO2 released during this process step will have nil burden in the outputs table below")</f>
        <v>Accounting for all the upstream emissions in supplying the delivered CO2. Any of this CO2 released during this process step will have nil burden in the outputs table below</v>
      </c>
      <c r="W16" s="126" t="str">
        <f>IF(Summary!$C$9="No","",IFERROR(IF(D16="tonnes/yr", $T16*$E16/($O$19*3.6), "Wrong units for delivered CO2 used"), "Unfilled fields on left"))</f>
        <v>Unfilled fields on left</v>
      </c>
      <c r="Y16" s="13"/>
      <c r="Z16" s="148" t="str">
        <f>IF(AND(C16&lt;&gt;"",OR(E16="",J16="",L16="",ISERROR(T16))),"Missing information in this row, check delivered CO2 intensity calculations if applicable.","")</f>
        <v>Missing information in this row, check delivered CO2 intensity calculations if applicable.</v>
      </c>
    </row>
    <row r="17" spans="2:26">
      <c r="E17" s="10"/>
      <c r="F17" s="10"/>
      <c r="G17" s="10"/>
      <c r="H17" s="10"/>
      <c r="I17" s="10"/>
      <c r="J17" s="10"/>
      <c r="K17" s="10"/>
      <c r="L17" s="10"/>
      <c r="M17" s="10"/>
      <c r="N17" s="3"/>
      <c r="O17" s="3"/>
      <c r="P17" s="3"/>
      <c r="T17" s="3"/>
      <c r="U17" s="3"/>
      <c r="V17" s="3"/>
      <c r="W17" s="3"/>
      <c r="Z17" s="3"/>
    </row>
    <row r="18" spans="2:26">
      <c r="B18" s="123" t="s">
        <v>313</v>
      </c>
      <c r="C18" s="119"/>
      <c r="D18" s="119"/>
      <c r="E18" s="138"/>
      <c r="F18" s="139"/>
      <c r="G18" s="139"/>
      <c r="H18" s="135"/>
      <c r="I18" s="135"/>
      <c r="J18" s="135"/>
      <c r="K18" s="135"/>
      <c r="L18" s="135"/>
      <c r="M18" s="135"/>
      <c r="N18" s="122"/>
      <c r="O18" s="122"/>
      <c r="P18" s="122"/>
      <c r="Q18" s="122"/>
      <c r="R18" s="122"/>
      <c r="S18" s="122"/>
      <c r="T18" s="135"/>
      <c r="U18" s="135"/>
      <c r="V18" s="135"/>
      <c r="W18" s="135"/>
      <c r="X18" s="122"/>
      <c r="Y18" s="122"/>
      <c r="Z18" s="3"/>
    </row>
    <row r="19" spans="2:26">
      <c r="B19" s="9" t="s">
        <v>314</v>
      </c>
      <c r="C19" s="125" t="s">
        <v>355</v>
      </c>
      <c r="D19" s="8" t="s">
        <v>298</v>
      </c>
      <c r="E19" s="132"/>
      <c r="F19" s="132"/>
      <c r="G19" s="132"/>
      <c r="H19" s="132"/>
      <c r="I19" s="132" t="s">
        <v>189</v>
      </c>
      <c r="J19" s="132"/>
      <c r="K19" s="132"/>
      <c r="L19" s="132"/>
      <c r="M19" s="132"/>
      <c r="N19" s="14"/>
      <c r="O19" s="33">
        <f t="shared" ref="O19:O32" si="6">IF($D19="MWh/yr (LHV)",$E19,$J19*$E19*(1-$L19)/3.6)</f>
        <v>0</v>
      </c>
      <c r="P19" s="143" t="str">
        <f>IFERROR(O19/O5,"")</f>
        <v/>
      </c>
      <c r="R19" s="33">
        <f>IF($D19="MWh/yr (LHV)",$E19,$E19*MAX(0, $J19*(1-$L19)-2.441*$L19)/kWh_to_MJ)</f>
        <v>0</v>
      </c>
      <c r="S19" s="142" t="str">
        <f t="shared" ref="S19:S25" si="7">IFERROR(R19/(SUM($R$19:$R$25)),"")</f>
        <v/>
      </c>
      <c r="T19" s="144"/>
      <c r="U19" s="144"/>
      <c r="V19" s="144"/>
      <c r="W19" s="127"/>
      <c r="Y19" s="13"/>
      <c r="Z19" s="148" t="str">
        <f t="shared" ref="Z19:Z25" si="8">IF(AND(C19&lt;&gt;"",OR(E19="",J19="",L19="")),"Missing information in this row. Leave the 'Description of input/output' (Column C) blank for this row if it is not used in this module","")</f>
        <v>Missing information in this row. Leave the 'Description of input/output' (Column C) blank for this row if it is not used in this module</v>
      </c>
    </row>
    <row r="20" spans="2:26" s="6" customFormat="1">
      <c r="B20" s="124" t="s">
        <v>316</v>
      </c>
      <c r="C20" s="125"/>
      <c r="D20" s="8" t="s">
        <v>298</v>
      </c>
      <c r="E20" s="132"/>
      <c r="F20" s="132"/>
      <c r="G20" s="132"/>
      <c r="H20" s="134"/>
      <c r="I20" s="134"/>
      <c r="J20" s="134"/>
      <c r="K20" s="134"/>
      <c r="L20" s="134"/>
      <c r="M20" s="134"/>
      <c r="N20" s="14"/>
      <c r="O20" s="33">
        <f t="shared" si="6"/>
        <v>0</v>
      </c>
      <c r="P20" s="3"/>
      <c r="Q20" s="3"/>
      <c r="R20" s="33">
        <f>IF($D20="MWh/yr (LHV)",$E20,$E20*MAX(0, $J20*(1-$L20)-2.441*$L20)/kWh_to_MJ)</f>
        <v>0</v>
      </c>
      <c r="S20" s="142" t="str">
        <f t="shared" si="7"/>
        <v/>
      </c>
      <c r="T20" s="144"/>
      <c r="U20" s="144"/>
      <c r="V20" s="144"/>
      <c r="W20" s="127"/>
      <c r="Y20" s="13"/>
      <c r="Z20" s="148" t="str">
        <f t="shared" si="8"/>
        <v/>
      </c>
    </row>
    <row r="21" spans="2:26" s="6" customFormat="1">
      <c r="B21" s="124" t="s">
        <v>316</v>
      </c>
      <c r="C21" s="125"/>
      <c r="D21" s="8" t="s">
        <v>298</v>
      </c>
      <c r="E21" s="132"/>
      <c r="F21" s="132"/>
      <c r="G21" s="132"/>
      <c r="H21" s="134"/>
      <c r="I21" s="134"/>
      <c r="J21" s="134"/>
      <c r="K21" s="134"/>
      <c r="L21" s="134"/>
      <c r="M21" s="134"/>
      <c r="N21" s="14"/>
      <c r="O21" s="33">
        <f t="shared" si="6"/>
        <v>0</v>
      </c>
      <c r="P21" s="3"/>
      <c r="Q21" s="3"/>
      <c r="R21" s="33">
        <f>IF($D21="MWh/yr (LHV)",$E21,$E21*MAX(0, $J21*(1-$L21)-2.441*$L21)/kWh_to_MJ)</f>
        <v>0</v>
      </c>
      <c r="S21" s="142" t="str">
        <f t="shared" si="7"/>
        <v/>
      </c>
      <c r="T21" s="144"/>
      <c r="U21" s="144"/>
      <c r="V21" s="144"/>
      <c r="W21" s="127"/>
      <c r="Y21" s="13"/>
      <c r="Z21" s="148" t="str">
        <f t="shared" si="8"/>
        <v/>
      </c>
    </row>
    <row r="22" spans="2:26" s="6" customFormat="1">
      <c r="B22" s="124" t="s">
        <v>316</v>
      </c>
      <c r="C22" s="125"/>
      <c r="D22" s="8" t="s">
        <v>298</v>
      </c>
      <c r="E22" s="132"/>
      <c r="F22" s="132"/>
      <c r="G22" s="132"/>
      <c r="H22" s="134"/>
      <c r="I22" s="134"/>
      <c r="J22" s="134"/>
      <c r="K22" s="134"/>
      <c r="L22" s="134"/>
      <c r="M22" s="134"/>
      <c r="N22" s="14"/>
      <c r="O22" s="33">
        <f t="shared" si="6"/>
        <v>0</v>
      </c>
      <c r="P22" s="3"/>
      <c r="Q22" s="3"/>
      <c r="R22" s="33">
        <f>IF($D22="MWh/yr (LHV)",$E22,$E22*MAX(0, $J22*(1-$L22)-2.441*$L22)/kWh_to_MJ)</f>
        <v>0</v>
      </c>
      <c r="S22" s="142" t="str">
        <f t="shared" si="7"/>
        <v/>
      </c>
      <c r="T22" s="144"/>
      <c r="U22" s="144"/>
      <c r="V22" s="144"/>
      <c r="W22" s="127"/>
      <c r="Y22" s="13"/>
      <c r="Z22" s="148" t="str">
        <f t="shared" si="8"/>
        <v/>
      </c>
    </row>
    <row r="23" spans="2:26" s="6" customFormat="1">
      <c r="B23" s="124" t="s">
        <v>356</v>
      </c>
      <c r="C23" s="125" t="s">
        <v>357</v>
      </c>
      <c r="D23" s="8" t="s">
        <v>302</v>
      </c>
      <c r="E23" s="132"/>
      <c r="F23" s="132"/>
      <c r="G23" s="132"/>
      <c r="H23" s="134"/>
      <c r="I23" s="134"/>
      <c r="J23" s="134" t="s">
        <v>358</v>
      </c>
      <c r="K23" s="136"/>
      <c r="L23" s="134" t="s">
        <v>358</v>
      </c>
      <c r="M23" s="134"/>
      <c r="N23" s="137"/>
      <c r="O23" s="33">
        <f t="shared" si="6"/>
        <v>0</v>
      </c>
      <c r="P23" s="3"/>
      <c r="Q23" s="3"/>
      <c r="R23" s="33">
        <f>IF($D23="MWh/yr (LHV)",$E23,$E23*MAX(0, $J23*(1-$L23)-2.441*$L23)/kWh_to_MJ)</f>
        <v>0</v>
      </c>
      <c r="S23" s="142" t="str">
        <f t="shared" si="7"/>
        <v/>
      </c>
      <c r="T23" s="144"/>
      <c r="U23" s="144"/>
      <c r="V23" s="144"/>
      <c r="W23" s="127"/>
      <c r="Y23" s="13"/>
      <c r="Z23" s="148" t="str">
        <f t="shared" si="8"/>
        <v>Missing information in this row. Leave the 'Description of input/output' (Column C) blank for this row if it is not used in this module</v>
      </c>
    </row>
    <row r="24" spans="2:26" s="6" customFormat="1">
      <c r="B24" s="124" t="s">
        <v>359</v>
      </c>
      <c r="C24" s="125" t="s">
        <v>360</v>
      </c>
      <c r="D24" s="8" t="s">
        <v>302</v>
      </c>
      <c r="E24" s="132"/>
      <c r="F24" s="132"/>
      <c r="G24" s="132"/>
      <c r="H24" s="134"/>
      <c r="I24" s="134"/>
      <c r="J24" s="133" t="s">
        <v>361</v>
      </c>
      <c r="K24" s="136"/>
      <c r="L24" s="134" t="s">
        <v>358</v>
      </c>
      <c r="M24" s="134"/>
      <c r="N24" s="133" t="s">
        <v>362</v>
      </c>
      <c r="O24" s="33">
        <f t="shared" si="6"/>
        <v>0</v>
      </c>
      <c r="P24" s="3"/>
      <c r="Q24" s="3"/>
      <c r="R24" s="33">
        <f>IF($D24="MWh/yr (LHV)",$E24,$E24*MAX(0, $J24*(1-$L24)-2.441*$L24)/kWh_to_MJ)*IF(OR(N24="", NOT(ISNUMBER(N24))), 1, (N24)/(N24+273.15))</f>
        <v>0</v>
      </c>
      <c r="S24" s="142" t="str">
        <f t="shared" si="7"/>
        <v/>
      </c>
      <c r="T24" s="144"/>
      <c r="U24" s="144"/>
      <c r="V24" s="144"/>
      <c r="W24" s="127"/>
      <c r="Y24" s="13"/>
      <c r="Z24" s="148" t="str">
        <f t="shared" si="8"/>
        <v>Missing information in this row. Leave the 'Description of input/output' (Column C) blank for this row if it is not used in this module</v>
      </c>
    </row>
    <row r="25" spans="2:26" s="6" customFormat="1">
      <c r="B25" s="124" t="s">
        <v>363</v>
      </c>
      <c r="C25" s="125" t="s">
        <v>364</v>
      </c>
      <c r="D25" s="8" t="s">
        <v>302</v>
      </c>
      <c r="E25" s="132"/>
      <c r="F25" s="132"/>
      <c r="G25" s="132"/>
      <c r="H25" s="134"/>
      <c r="I25" s="134"/>
      <c r="J25" s="133" t="s">
        <v>361</v>
      </c>
      <c r="K25" s="134"/>
      <c r="L25" s="134" t="s">
        <v>358</v>
      </c>
      <c r="M25" s="134"/>
      <c r="N25" s="133" t="s">
        <v>362</v>
      </c>
      <c r="O25" s="33">
        <f t="shared" si="6"/>
        <v>0</v>
      </c>
      <c r="P25" s="3"/>
      <c r="Q25" s="3"/>
      <c r="R25" s="33">
        <f>IF($D25="MWh/yr (LHV)",$E25,$E25*MAX(0, $J25*(1-$L25)-2.441*$L25)/kWh_to_MJ)*IF(OR(N25="", NOT(ISNUMBER(N25))), 1, (N25)/(N25+273.15))</f>
        <v>0</v>
      </c>
      <c r="S25" s="142" t="str">
        <f t="shared" si="7"/>
        <v/>
      </c>
      <c r="T25" s="144"/>
      <c r="U25" s="144"/>
      <c r="V25" s="144"/>
      <c r="W25" s="127"/>
      <c r="Y25" s="13"/>
      <c r="Z25" s="148" t="str">
        <f t="shared" si="8"/>
        <v>Missing information in this row. Leave the 'Description of input/output' (Column C) blank for this row if it is not used in this module</v>
      </c>
    </row>
    <row r="26" spans="2:26" s="6" customFormat="1">
      <c r="E26" s="158"/>
      <c r="F26" s="158"/>
      <c r="G26" s="158"/>
      <c r="H26" s="158"/>
      <c r="I26" s="158"/>
    </row>
    <row r="27" spans="2:26">
      <c r="B27" s="123" t="s">
        <v>317</v>
      </c>
      <c r="C27" s="119"/>
      <c r="D27" s="119"/>
      <c r="E27" s="138"/>
      <c r="F27" s="139"/>
      <c r="G27" s="139"/>
      <c r="H27" s="135"/>
      <c r="I27" s="135"/>
      <c r="J27" s="135"/>
      <c r="K27" s="135"/>
      <c r="L27" s="135"/>
      <c r="M27" s="135"/>
      <c r="N27" s="122"/>
      <c r="O27" s="122"/>
      <c r="P27" s="122"/>
      <c r="Q27" s="122"/>
      <c r="R27" s="122"/>
      <c r="S27" s="122"/>
      <c r="T27" s="135"/>
      <c r="U27" s="135"/>
      <c r="V27" s="135"/>
      <c r="W27" s="135"/>
      <c r="X27" s="122"/>
      <c r="Y27" s="122"/>
      <c r="Z27" s="3"/>
    </row>
    <row r="28" spans="2:26" s="6" customFormat="1">
      <c r="B28" s="124" t="s">
        <v>318</v>
      </c>
      <c r="C28" s="125" t="s">
        <v>319</v>
      </c>
      <c r="D28" s="8" t="s">
        <v>298</v>
      </c>
      <c r="E28" s="132"/>
      <c r="F28" s="132"/>
      <c r="G28" s="132"/>
      <c r="H28" s="134"/>
      <c r="I28" s="134"/>
      <c r="J28" s="134"/>
      <c r="K28" s="134"/>
      <c r="L28" s="134"/>
      <c r="M28" s="134"/>
      <c r="N28" s="14"/>
      <c r="O28" s="33">
        <f t="shared" si="6"/>
        <v>0</v>
      </c>
      <c r="P28" s="3"/>
      <c r="Q28" s="3"/>
      <c r="R28" s="3"/>
      <c r="S28" s="3"/>
      <c r="T28" s="136" t="str">
        <f t="shared" ref="T28:T31" si="9">IF(B28="", "", IF(D28="MWh/yr (LHV)", "Use column to right", "Enter data here"))</f>
        <v>Enter data here</v>
      </c>
      <c r="U28" s="136" t="str">
        <f t="shared" ref="U28:U31" si="10">IF(B28="", "", IF(D28="MWh/yr (LHV)", "Enter data here", "Use column to left"))</f>
        <v>Use column to left</v>
      </c>
      <c r="V28" s="133" t="s">
        <v>320</v>
      </c>
      <c r="W28" s="126" t="str">
        <f t="shared" ref="W28:W32" si="11">IFERROR(IF(D28="tonnes/yr", $T28*$E28/($O$19*3.6), $U28*$E28*3.6/($O$19*3.6)), "Unfilled fields on left")</f>
        <v>Unfilled fields on left</v>
      </c>
      <c r="Y28" s="13"/>
      <c r="Z28" s="148" t="str">
        <f t="shared" ref="Z28:Z45" si="12">IF(AND(C28&lt;&gt;"",OR(E28="",J28="",L28="",T28="Enter data here",U28="Enter data here")),"Missing information in this row. Leave the 'Description of input/output' (Column C) blank for this row if it is not used in this module","")</f>
        <v>Missing information in this row. Leave the 'Description of input/output' (Column C) blank for this row if it is not used in this module</v>
      </c>
    </row>
    <row r="29" spans="2:26" s="6" customFormat="1">
      <c r="B29" s="124" t="s">
        <v>318</v>
      </c>
      <c r="C29" s="125" t="s">
        <v>321</v>
      </c>
      <c r="D29" s="8" t="s">
        <v>298</v>
      </c>
      <c r="E29" s="132"/>
      <c r="F29" s="132"/>
      <c r="G29" s="132"/>
      <c r="H29" s="134"/>
      <c r="I29" s="134"/>
      <c r="J29" s="134"/>
      <c r="K29" s="134"/>
      <c r="L29" s="134"/>
      <c r="M29" s="134"/>
      <c r="N29" s="14"/>
      <c r="O29" s="33">
        <f t="shared" si="6"/>
        <v>0</v>
      </c>
      <c r="P29" s="3"/>
      <c r="Q29" s="3"/>
      <c r="R29" s="3"/>
      <c r="S29" s="3"/>
      <c r="T29" s="136" t="str">
        <f t="shared" si="9"/>
        <v>Enter data here</v>
      </c>
      <c r="U29" s="136" t="str">
        <f t="shared" si="10"/>
        <v>Use column to left</v>
      </c>
      <c r="V29" s="133" t="s">
        <v>320</v>
      </c>
      <c r="W29" s="126" t="str">
        <f t="shared" si="11"/>
        <v>Unfilled fields on left</v>
      </c>
      <c r="Y29" s="13"/>
      <c r="Z29" s="148" t="str">
        <f t="shared" si="12"/>
        <v>Missing information in this row. Leave the 'Description of input/output' (Column C) blank for this row if it is not used in this module</v>
      </c>
    </row>
    <row r="30" spans="2:26" s="6" customFormat="1">
      <c r="B30" s="124" t="s">
        <v>318</v>
      </c>
      <c r="C30" s="125" t="s">
        <v>365</v>
      </c>
      <c r="D30" s="8" t="s">
        <v>298</v>
      </c>
      <c r="E30" s="132"/>
      <c r="F30" s="132"/>
      <c r="G30" s="132"/>
      <c r="H30" s="134"/>
      <c r="I30" s="134"/>
      <c r="J30" s="134"/>
      <c r="K30" s="134"/>
      <c r="L30" s="134"/>
      <c r="M30" s="134"/>
      <c r="N30" s="14"/>
      <c r="O30" s="33">
        <f t="shared" si="6"/>
        <v>0</v>
      </c>
      <c r="P30" s="3"/>
      <c r="Q30" s="3"/>
      <c r="R30" s="3"/>
      <c r="S30" s="3"/>
      <c r="T30" s="136" t="str">
        <f t="shared" si="9"/>
        <v>Enter data here</v>
      </c>
      <c r="U30" s="136" t="str">
        <f t="shared" si="10"/>
        <v>Use column to left</v>
      </c>
      <c r="V30" s="133" t="s">
        <v>320</v>
      </c>
      <c r="W30" s="126" t="str">
        <f t="shared" si="11"/>
        <v>Unfilled fields on left</v>
      </c>
      <c r="Y30" s="13"/>
      <c r="Z30" s="148" t="str">
        <f t="shared" si="12"/>
        <v>Missing information in this row. Leave the 'Description of input/output' (Column C) blank for this row if it is not used in this module</v>
      </c>
    </row>
    <row r="31" spans="2:26" s="6" customFormat="1">
      <c r="B31" s="124" t="s">
        <v>322</v>
      </c>
      <c r="C31" s="125" t="s">
        <v>323</v>
      </c>
      <c r="D31" s="8" t="s">
        <v>298</v>
      </c>
      <c r="E31" s="132"/>
      <c r="F31" s="132"/>
      <c r="G31" s="132"/>
      <c r="H31" s="134"/>
      <c r="I31" s="134"/>
      <c r="J31" s="134"/>
      <c r="K31" s="134"/>
      <c r="L31" s="134"/>
      <c r="M31" s="134"/>
      <c r="N31" s="14"/>
      <c r="O31" s="33">
        <f t="shared" si="6"/>
        <v>0</v>
      </c>
      <c r="P31" s="3"/>
      <c r="Q31" s="3"/>
      <c r="R31" s="3"/>
      <c r="S31" s="3"/>
      <c r="T31" s="136" t="str">
        <f t="shared" si="9"/>
        <v>Enter data here</v>
      </c>
      <c r="U31" s="136" t="str">
        <f t="shared" si="10"/>
        <v>Use column to left</v>
      </c>
      <c r="V31" s="133" t="s">
        <v>320</v>
      </c>
      <c r="W31" s="126" t="str">
        <f t="shared" si="11"/>
        <v>Unfilled fields on left</v>
      </c>
      <c r="Y31" s="13"/>
      <c r="Z31" s="148" t="str">
        <f t="shared" si="12"/>
        <v>Missing information in this row. Leave the 'Description of input/output' (Column C) blank for this row if it is not used in this module</v>
      </c>
    </row>
    <row r="32" spans="2:26" s="6" customFormat="1">
      <c r="B32" s="124" t="s">
        <v>322</v>
      </c>
      <c r="C32" s="125" t="s">
        <v>324</v>
      </c>
      <c r="D32" s="8" t="s">
        <v>298</v>
      </c>
      <c r="E32" s="132"/>
      <c r="F32" s="132"/>
      <c r="G32" s="132"/>
      <c r="H32" s="134"/>
      <c r="I32" s="134"/>
      <c r="J32" s="134"/>
      <c r="K32" s="134"/>
      <c r="L32" s="134"/>
      <c r="M32" s="134"/>
      <c r="N32" s="14"/>
      <c r="O32" s="33">
        <f t="shared" si="6"/>
        <v>0</v>
      </c>
      <c r="P32" s="3"/>
      <c r="Q32" s="3"/>
      <c r="R32" s="3"/>
      <c r="S32" s="3"/>
      <c r="T32" s="136" t="str">
        <f>IF(B32="", "", IF(D32="MWh/yr (LHV)", "Use column to right", "Enter data here"))</f>
        <v>Enter data here</v>
      </c>
      <c r="U32" s="136" t="str">
        <f>IF(B32="", "", IF(D32="MWh/yr (LHV)", "Enter data here", "Use column to left"))</f>
        <v>Use column to left</v>
      </c>
      <c r="V32" s="133" t="s">
        <v>320</v>
      </c>
      <c r="W32" s="126" t="str">
        <f t="shared" si="11"/>
        <v>Unfilled fields on left</v>
      </c>
      <c r="Y32" s="13"/>
      <c r="Z32" s="148" t="str">
        <f t="shared" si="12"/>
        <v>Missing information in this row. Leave the 'Description of input/output' (Column C) blank for this row if it is not used in this module</v>
      </c>
    </row>
    <row r="33" spans="2:26" s="6" customFormat="1">
      <c r="B33" s="124" t="s">
        <v>325</v>
      </c>
      <c r="C33" s="125" t="s">
        <v>366</v>
      </c>
      <c r="D33" s="8" t="s">
        <v>298</v>
      </c>
      <c r="E33" s="132"/>
      <c r="F33" s="132"/>
      <c r="G33" s="132"/>
      <c r="H33" s="134"/>
      <c r="I33" s="134"/>
      <c r="J33" s="134"/>
      <c r="K33" s="134"/>
      <c r="L33" s="134"/>
      <c r="M33" s="134"/>
      <c r="N33" s="14"/>
      <c r="O33" s="33">
        <f t="shared" ref="O33:O45" si="13">IF($D33="MWh/yr (LHV)",$E33,$J33*$E33*(1-$L33)/3.6)</f>
        <v>0</v>
      </c>
      <c r="P33" s="3"/>
      <c r="Q33" s="3"/>
      <c r="R33" s="3"/>
      <c r="S33" s="3"/>
      <c r="T33" s="133">
        <v>0</v>
      </c>
      <c r="U33" s="144"/>
      <c r="V33" s="133" t="s">
        <v>367</v>
      </c>
      <c r="W33" s="126" t="str">
        <f t="shared" ref="W33:W45" si="14">IFERROR(IF(D33="tonnes/yr", $T33*$E33/($O$19*3.6), $U33*$E33*3.6/($O$19*3.6)), "Unfilled fields on left")</f>
        <v>Unfilled fields on left</v>
      </c>
      <c r="Y33" s="13"/>
      <c r="Z33" s="148" t="str">
        <f t="shared" si="12"/>
        <v>Missing information in this row. Leave the 'Description of input/output' (Column C) blank for this row if it is not used in this module</v>
      </c>
    </row>
    <row r="34" spans="2:26" s="6" customFormat="1">
      <c r="B34" s="124" t="s">
        <v>325</v>
      </c>
      <c r="C34" s="125" t="s">
        <v>368</v>
      </c>
      <c r="D34" s="8" t="s">
        <v>298</v>
      </c>
      <c r="E34" s="132"/>
      <c r="F34" s="132"/>
      <c r="G34" s="132"/>
      <c r="H34" s="134"/>
      <c r="I34" s="134"/>
      <c r="J34" s="134"/>
      <c r="K34" s="134"/>
      <c r="L34" s="134"/>
      <c r="M34" s="134"/>
      <c r="N34" s="14"/>
      <c r="O34" s="33">
        <f t="shared" si="13"/>
        <v>0</v>
      </c>
      <c r="P34" s="3"/>
      <c r="Q34" s="3"/>
      <c r="R34" s="3"/>
      <c r="S34" s="3"/>
      <c r="T34" s="133">
        <v>0</v>
      </c>
      <c r="U34" s="144"/>
      <c r="V34" s="133" t="s">
        <v>369</v>
      </c>
      <c r="W34" s="126" t="str">
        <f t="shared" si="14"/>
        <v>Unfilled fields on left</v>
      </c>
      <c r="Y34" s="13"/>
      <c r="Z34" s="148" t="str">
        <f t="shared" si="12"/>
        <v>Missing information in this row. Leave the 'Description of input/output' (Column C) blank for this row if it is not used in this module</v>
      </c>
    </row>
    <row r="35" spans="2:26" s="6" customFormat="1">
      <c r="B35" s="124" t="s">
        <v>325</v>
      </c>
      <c r="C35" s="125" t="s">
        <v>370</v>
      </c>
      <c r="D35" s="8" t="s">
        <v>298</v>
      </c>
      <c r="E35" s="132"/>
      <c r="F35" s="132"/>
      <c r="G35" s="132"/>
      <c r="H35" s="134"/>
      <c r="I35" s="134"/>
      <c r="J35" s="134"/>
      <c r="K35" s="134"/>
      <c r="L35" s="134"/>
      <c r="M35" s="134"/>
      <c r="N35" s="14"/>
      <c r="O35" s="33">
        <f t="shared" si="13"/>
        <v>0</v>
      </c>
      <c r="P35" s="3"/>
      <c r="Q35" s="3"/>
      <c r="R35" s="3"/>
      <c r="S35" s="3"/>
      <c r="T35" s="133">
        <v>1000</v>
      </c>
      <c r="U35" s="144"/>
      <c r="V35" s="133" t="s">
        <v>371</v>
      </c>
      <c r="W35" s="126" t="str">
        <f t="shared" si="14"/>
        <v>Unfilled fields on left</v>
      </c>
      <c r="Y35" s="13"/>
      <c r="Z35" s="148" t="str">
        <f t="shared" si="12"/>
        <v>Missing information in this row. Leave the 'Description of input/output' (Column C) blank for this row if it is not used in this module</v>
      </c>
    </row>
    <row r="36" spans="2:26" s="6" customFormat="1">
      <c r="B36" s="124" t="s">
        <v>372</v>
      </c>
      <c r="C36" s="125" t="s">
        <v>373</v>
      </c>
      <c r="D36" s="8" t="s">
        <v>298</v>
      </c>
      <c r="E36" s="132"/>
      <c r="F36" s="132"/>
      <c r="G36" s="132"/>
      <c r="H36" s="134"/>
      <c r="I36" s="134"/>
      <c r="J36" s="134"/>
      <c r="K36" s="134"/>
      <c r="L36" s="134"/>
      <c r="M36" s="134"/>
      <c r="N36" s="14"/>
      <c r="O36" s="33">
        <f t="shared" si="13"/>
        <v>0</v>
      </c>
      <c r="P36" s="3"/>
      <c r="Q36" s="3"/>
      <c r="R36" s="3"/>
      <c r="S36" s="3"/>
      <c r="T36" s="133">
        <v>-1000</v>
      </c>
      <c r="U36" s="144"/>
      <c r="V36" s="133" t="s">
        <v>374</v>
      </c>
      <c r="W36" s="126" t="str">
        <f t="shared" si="14"/>
        <v>Unfilled fields on left</v>
      </c>
      <c r="Y36" s="13"/>
      <c r="Z36" s="148" t="str">
        <f t="shared" si="12"/>
        <v>Missing information in this row. Leave the 'Description of input/output' (Column C) blank for this row if it is not used in this module</v>
      </c>
    </row>
    <row r="37" spans="2:26" s="6" customFormat="1">
      <c r="B37" s="124" t="s">
        <v>372</v>
      </c>
      <c r="C37" s="125" t="s">
        <v>375</v>
      </c>
      <c r="D37" s="8" t="s">
        <v>298</v>
      </c>
      <c r="E37" s="132"/>
      <c r="F37" s="132"/>
      <c r="G37" s="132"/>
      <c r="H37" s="134"/>
      <c r="I37" s="134"/>
      <c r="J37" s="134"/>
      <c r="K37" s="134"/>
      <c r="L37" s="134"/>
      <c r="M37" s="134"/>
      <c r="N37" s="14"/>
      <c r="O37" s="33">
        <f t="shared" si="13"/>
        <v>0</v>
      </c>
      <c r="P37" s="3"/>
      <c r="Q37" s="3"/>
      <c r="R37" s="3"/>
      <c r="S37" s="3"/>
      <c r="T37" s="133">
        <v>-1000</v>
      </c>
      <c r="U37" s="144"/>
      <c r="V37" s="133" t="s">
        <v>376</v>
      </c>
      <c r="W37" s="126" t="str">
        <f t="shared" si="14"/>
        <v>Unfilled fields on left</v>
      </c>
      <c r="Y37" s="13"/>
      <c r="Z37" s="148" t="str">
        <f t="shared" si="12"/>
        <v>Missing information in this row. Leave the 'Description of input/output' (Column C) blank for this row if it is not used in this module</v>
      </c>
    </row>
    <row r="38" spans="2:26">
      <c r="B38" s="124" t="s">
        <v>377</v>
      </c>
      <c r="C38" s="125" t="s">
        <v>378</v>
      </c>
      <c r="D38" s="8" t="s">
        <v>298</v>
      </c>
      <c r="E38" s="132"/>
      <c r="F38" s="132"/>
      <c r="G38" s="132"/>
      <c r="H38" s="134"/>
      <c r="I38" s="134"/>
      <c r="J38" s="134"/>
      <c r="K38" s="134"/>
      <c r="L38" s="134"/>
      <c r="M38" s="134"/>
      <c r="N38" s="14"/>
      <c r="O38" s="33">
        <f t="shared" si="13"/>
        <v>0</v>
      </c>
      <c r="P38" s="3"/>
      <c r="T38" s="133">
        <v>0</v>
      </c>
      <c r="U38" s="144"/>
      <c r="V38" s="133" t="s">
        <v>379</v>
      </c>
      <c r="W38" s="126" t="str">
        <f t="shared" si="14"/>
        <v>Unfilled fields on left</v>
      </c>
      <c r="X38" s="6"/>
      <c r="Y38" s="13"/>
      <c r="Z38" s="148" t="str">
        <f>IF(AND(C38&lt;&gt;"",OR(E38="",J38="",L38="",T38="Enter data here",U38="Enter data here")),"Missing information in this row. Leave the 'Description of input/output' (Column C) blank for this row if it is not used in this module","")</f>
        <v>Missing information in this row. Leave the 'Description of input/output' (Column C) blank for this row if it is not used in this module</v>
      </c>
    </row>
    <row r="39" spans="2:26">
      <c r="B39" s="124" t="s">
        <v>377</v>
      </c>
      <c r="C39" s="125" t="s">
        <v>380</v>
      </c>
      <c r="D39" s="8" t="s">
        <v>298</v>
      </c>
      <c r="E39" s="132"/>
      <c r="F39" s="132"/>
      <c r="G39" s="132"/>
      <c r="H39" s="134"/>
      <c r="I39" s="134"/>
      <c r="J39" s="134"/>
      <c r="K39" s="134"/>
      <c r="L39" s="134"/>
      <c r="M39" s="134"/>
      <c r="N39" s="14"/>
      <c r="O39" s="33">
        <f t="shared" si="13"/>
        <v>0</v>
      </c>
      <c r="P39" s="3"/>
      <c r="T39" s="133">
        <v>0</v>
      </c>
      <c r="U39" s="144"/>
      <c r="V39" s="133" t="s">
        <v>381</v>
      </c>
      <c r="W39" s="126" t="str">
        <f t="shared" si="14"/>
        <v>Unfilled fields on left</v>
      </c>
      <c r="X39" s="6"/>
      <c r="Y39" s="13"/>
      <c r="Z39" s="148" t="str">
        <f>IF(AND(C39&lt;&gt;"",OR(E39="",J39="",L39="",T39="Enter data here",U39="Enter data here")),"Missing information in this row. Leave the 'Description of input/output' (Column C) blank for this row if it is not used in this module","")</f>
        <v>Missing information in this row. Leave the 'Description of input/output' (Column C) blank for this row if it is not used in this module</v>
      </c>
    </row>
    <row r="40" spans="2:26">
      <c r="B40" s="124" t="s">
        <v>328</v>
      </c>
      <c r="C40" s="125" t="s">
        <v>329</v>
      </c>
      <c r="D40" s="8" t="s">
        <v>298</v>
      </c>
      <c r="E40" s="132"/>
      <c r="F40" s="132"/>
      <c r="G40" s="132"/>
      <c r="H40" s="134"/>
      <c r="I40" s="134"/>
      <c r="J40" s="134"/>
      <c r="K40" s="134"/>
      <c r="L40" s="134"/>
      <c r="M40" s="134"/>
      <c r="N40" s="14"/>
      <c r="O40" s="33">
        <f>IF($D40="MWh/yr (LHV)",$E40,$J40*$E40*(1-$L40)/3.6)</f>
        <v>0</v>
      </c>
      <c r="P40" s="3"/>
      <c r="T40" s="133">
        <v>28000</v>
      </c>
      <c r="U40" s="144"/>
      <c r="V40" s="133" t="s">
        <v>330</v>
      </c>
      <c r="W40" s="126" t="str">
        <f>IFERROR(IF(D40="tonnes/yr", $T40*$E40/($O$19*3.6), $U40*$E40*3.6/($O$19*3.6)), "Unfilled fields on left")</f>
        <v>Unfilled fields on left</v>
      </c>
      <c r="X40" s="6"/>
      <c r="Y40" s="13"/>
      <c r="Z40" s="148" t="str">
        <f>IF(AND(C40&lt;&gt;"",OR(E40="",J40="",L40="",T40="Enter data here",U40="Enter data here")),"Missing information in this row. Leave the 'Description of input/output' (Column C) blank for this row if it is not used in this module","")</f>
        <v>Missing information in this row. Leave the 'Description of input/output' (Column C) blank for this row if it is not used in this module</v>
      </c>
    </row>
    <row r="41" spans="2:26">
      <c r="B41" s="124" t="s">
        <v>328</v>
      </c>
      <c r="C41" s="125" t="s">
        <v>331</v>
      </c>
      <c r="D41" s="8" t="s">
        <v>298</v>
      </c>
      <c r="E41" s="132"/>
      <c r="F41" s="132"/>
      <c r="G41" s="132"/>
      <c r="H41" s="134"/>
      <c r="I41" s="134"/>
      <c r="J41" s="134"/>
      <c r="K41" s="134"/>
      <c r="L41" s="134"/>
      <c r="M41" s="134"/>
      <c r="N41" s="14"/>
      <c r="O41" s="33">
        <f>IF($D41="MWh/yr (LHV)",$E41,$J41*$E41*(1-$L41)/3.6)</f>
        <v>0</v>
      </c>
      <c r="P41" s="3"/>
      <c r="T41" s="133">
        <v>265000</v>
      </c>
      <c r="U41" s="15"/>
      <c r="V41" s="133" t="s">
        <v>330</v>
      </c>
      <c r="W41" s="126" t="str">
        <f>IFERROR(IF(D41="tonnes/yr", $T41*$E41/($O$19*3.6), $U41*$E41*3.6/($O$19*3.6)), "Unfilled fields on left")</f>
        <v>Unfilled fields on left</v>
      </c>
      <c r="X41" s="6"/>
      <c r="Y41" s="13"/>
      <c r="Z41" s="148" t="str">
        <f>IF(AND(C41&lt;&gt;"",OR(E41="",J41="",L41="",T41="Enter data here",U41="Enter data here")),"Missing information in this row. Leave the 'Description of input/output' (Column C) blank for this row if it is not used in this module","")</f>
        <v>Missing information in this row. Leave the 'Description of input/output' (Column C) blank for this row if it is not used in this module</v>
      </c>
    </row>
    <row r="42" spans="2:26">
      <c r="B42" s="124"/>
      <c r="C42" s="125"/>
      <c r="D42" s="8"/>
      <c r="E42" s="132"/>
      <c r="F42" s="132"/>
      <c r="G42" s="132"/>
      <c r="H42" s="134"/>
      <c r="I42" s="134"/>
      <c r="J42" s="134"/>
      <c r="K42" s="134"/>
      <c r="L42" s="134"/>
      <c r="M42" s="134"/>
      <c r="N42" s="14"/>
      <c r="O42" s="33">
        <f t="shared" si="13"/>
        <v>0</v>
      </c>
      <c r="P42" s="3"/>
      <c r="T42" s="133"/>
      <c r="U42" s="15"/>
      <c r="V42" s="133"/>
      <c r="W42" s="126" t="str">
        <f t="shared" si="14"/>
        <v>Unfilled fields on left</v>
      </c>
      <c r="X42" s="6"/>
      <c r="Y42" s="13"/>
      <c r="Z42" s="148" t="str">
        <f t="shared" si="12"/>
        <v/>
      </c>
    </row>
    <row r="43" spans="2:26">
      <c r="B43" s="124"/>
      <c r="C43" s="125"/>
      <c r="D43" s="8"/>
      <c r="E43" s="132"/>
      <c r="F43" s="132"/>
      <c r="G43" s="132"/>
      <c r="H43" s="134"/>
      <c r="I43" s="134"/>
      <c r="J43" s="134"/>
      <c r="K43" s="134"/>
      <c r="L43" s="134"/>
      <c r="M43" s="134"/>
      <c r="N43" s="14"/>
      <c r="O43" s="33">
        <f t="shared" si="13"/>
        <v>0</v>
      </c>
      <c r="P43" s="3"/>
      <c r="T43" s="133"/>
      <c r="U43" s="15"/>
      <c r="V43" s="133"/>
      <c r="W43" s="126" t="str">
        <f t="shared" si="14"/>
        <v>Unfilled fields on left</v>
      </c>
      <c r="X43" s="6"/>
      <c r="Y43" s="13"/>
      <c r="Z43" s="148" t="str">
        <f t="shared" si="12"/>
        <v/>
      </c>
    </row>
    <row r="44" spans="2:26">
      <c r="B44" s="124"/>
      <c r="C44" s="125"/>
      <c r="D44" s="8"/>
      <c r="E44" s="132"/>
      <c r="F44" s="132"/>
      <c r="G44" s="132"/>
      <c r="H44" s="134"/>
      <c r="I44" s="134"/>
      <c r="J44" s="134"/>
      <c r="K44" s="134"/>
      <c r="L44" s="134"/>
      <c r="M44" s="134"/>
      <c r="N44" s="14"/>
      <c r="O44" s="33">
        <f t="shared" si="13"/>
        <v>0</v>
      </c>
      <c r="P44" s="3"/>
      <c r="T44" s="133"/>
      <c r="U44" s="15"/>
      <c r="V44" s="133"/>
      <c r="W44" s="126" t="str">
        <f t="shared" si="14"/>
        <v>Unfilled fields on left</v>
      </c>
      <c r="X44" s="6"/>
      <c r="Y44" s="13"/>
      <c r="Z44" s="148" t="str">
        <f t="shared" si="12"/>
        <v/>
      </c>
    </row>
    <row r="45" spans="2:26">
      <c r="B45" s="9"/>
      <c r="C45" s="8"/>
      <c r="D45" s="8"/>
      <c r="E45" s="132"/>
      <c r="F45" s="132"/>
      <c r="G45" s="132"/>
      <c r="H45" s="134"/>
      <c r="I45" s="134"/>
      <c r="J45" s="134"/>
      <c r="K45" s="134"/>
      <c r="L45" s="134"/>
      <c r="M45" s="134"/>
      <c r="N45" s="14"/>
      <c r="O45" s="33">
        <f t="shared" si="13"/>
        <v>0</v>
      </c>
      <c r="P45" s="3"/>
      <c r="T45" s="16"/>
      <c r="U45" s="15"/>
      <c r="V45" s="16"/>
      <c r="W45" s="126" t="str">
        <f t="shared" si="14"/>
        <v>Unfilled fields on left</v>
      </c>
      <c r="X45" s="6"/>
      <c r="Y45" s="13"/>
      <c r="Z45" s="148" t="str">
        <f t="shared" si="12"/>
        <v/>
      </c>
    </row>
    <row r="46" spans="2:26">
      <c r="C46" s="10"/>
      <c r="D46" s="10"/>
      <c r="E46" s="11"/>
      <c r="F46" s="10"/>
      <c r="H46" s="12"/>
      <c r="I46" s="12"/>
      <c r="J46" s="12"/>
      <c r="K46" s="12"/>
      <c r="L46" s="12"/>
      <c r="M46" s="12"/>
      <c r="N46" s="12"/>
      <c r="O46" s="12"/>
      <c r="P46" s="3"/>
      <c r="T46" s="12"/>
      <c r="U46" s="15"/>
      <c r="V46" s="12"/>
      <c r="W46" s="28"/>
      <c r="Z46" s="3"/>
    </row>
    <row r="47" spans="2:26">
      <c r="P47" s="3"/>
      <c r="V47" s="25" t="s">
        <v>332</v>
      </c>
      <c r="W47" s="128">
        <f>SUM(W4:W46)</f>
        <v>0</v>
      </c>
      <c r="Z47" s="3"/>
    </row>
    <row r="48" spans="2:26">
      <c r="B48" s="123" t="s">
        <v>333</v>
      </c>
      <c r="C48" s="119"/>
      <c r="D48" s="119"/>
      <c r="E48" s="119"/>
      <c r="P48" s="3"/>
      <c r="Z48" s="3"/>
    </row>
    <row r="49" spans="2:8">
      <c r="B49" s="9" t="s">
        <v>334</v>
      </c>
      <c r="C49" s="8" t="s">
        <v>335</v>
      </c>
      <c r="D49" s="8" t="s">
        <v>336</v>
      </c>
      <c r="E49" s="8"/>
    </row>
    <row r="50" spans="2:8">
      <c r="B50" s="9" t="s">
        <v>337</v>
      </c>
      <c r="C50" s="8" t="s">
        <v>382</v>
      </c>
      <c r="D50" s="8" t="s">
        <v>339</v>
      </c>
      <c r="E50" s="157"/>
    </row>
    <row r="51" spans="2:8">
      <c r="B51" s="9" t="s">
        <v>383</v>
      </c>
      <c r="C51" s="8" t="s">
        <v>384</v>
      </c>
      <c r="D51" s="8" t="s">
        <v>339</v>
      </c>
      <c r="E51" s="157"/>
    </row>
    <row r="52" spans="2:8">
      <c r="B52" s="9"/>
      <c r="C52" s="9"/>
      <c r="D52" s="9"/>
      <c r="E52" s="9"/>
    </row>
    <row r="53" spans="2:8">
      <c r="E53" s="3"/>
      <c r="H53" s="3"/>
    </row>
    <row r="54" spans="2:8">
      <c r="E54" s="3"/>
      <c r="H54" s="3"/>
    </row>
    <row r="55" spans="2:8">
      <c r="E55" s="3"/>
      <c r="H55" s="3"/>
    </row>
    <row r="56" spans="2:8">
      <c r="E56" s="3"/>
      <c r="H56" s="3"/>
    </row>
    <row r="57" spans="2:8">
      <c r="E57" s="3"/>
      <c r="H57" s="3"/>
    </row>
    <row r="58" spans="2:8">
      <c r="E58" s="3"/>
      <c r="H58" s="3"/>
    </row>
    <row r="59" spans="2:8">
      <c r="E59" s="3"/>
      <c r="H59" s="3"/>
    </row>
    <row r="60" spans="2:8">
      <c r="E60" s="3"/>
      <c r="H60" s="3"/>
    </row>
    <row r="61" spans="2:8">
      <c r="E61" s="3"/>
      <c r="H61" s="3"/>
    </row>
    <row r="62" spans="2:8">
      <c r="E62" s="3"/>
      <c r="H62" s="3"/>
    </row>
    <row r="63" spans="2:8">
      <c r="E63" s="3"/>
      <c r="H63" s="3"/>
    </row>
    <row r="64" spans="2:8">
      <c r="E64" s="3"/>
      <c r="H64" s="3"/>
    </row>
    <row r="65" spans="5:8">
      <c r="E65" s="3"/>
      <c r="H65" s="3"/>
    </row>
    <row r="66" spans="5:8">
      <c r="E66" s="3"/>
      <c r="H66" s="3"/>
    </row>
  </sheetData>
  <sheetProtection formatColumns="0" formatRows="0" insertRows="0" deleteRows="0"/>
  <dataValidations count="3">
    <dataValidation type="list" allowBlank="1" showInputMessage="1" showErrorMessage="1" sqref="D28:D45 D19:D25 D5 D8:D15" xr:uid="{229CD3C3-50D1-42C0-B331-23DF1EE5B4DC}">
      <formula1>"tonnes/yr, MWh/yr (LHV)"</formula1>
    </dataValidation>
    <dataValidation type="custom" allowBlank="1" showInputMessage="1" showErrorMessage="1" error="Please do not change" sqref="Z8:Z15 O20:O25 R19:S25 O28:O45 Z5 W28:W45 W47 Z19:Z25 Z28:Z45 O5 W8:W16 O8:O16 O19:P19" xr:uid="{BD6A88A3-BB12-4B6C-9F0F-B6E6CB9809A8}">
      <formula1>"Please do not change"</formula1>
    </dataValidation>
    <dataValidation type="list" allowBlank="1" showInputMessage="1" showErrorMessage="1" sqref="D16" xr:uid="{6B14D758-9DE9-415B-A08A-F0AEC0546507}">
      <formula1>"tonnes/yr"</formula1>
    </dataValidation>
  </dataValidations>
  <pageMargins left="0.70000000000000007" right="0.70000000000000007" top="0.75" bottom="0.75" header="0.30000000000000004" footer="0.30000000000000004"/>
  <pageSetup paperSize="9" orientation="portrait" r:id="rId1"/>
  <ignoredErrors>
    <ignoredError sqref="P45:V45 P33:V33 P40:V41 P34:U34 P35:U35 P36:U36 P37:U37 P38:S38 U38 P39:U39" unlockedFormula="1"/>
  </ignoredErrors>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2" id="{BB8D8075-643B-4742-AC62-40C7FE67C456}">
            <xm:f>OR(Guidance!$C$17="Yes",Guidance!$C$17="")</xm:f>
            <x14:dxf>
              <font>
                <color theme="0"/>
              </font>
              <fill>
                <patternFill>
                  <bgColor theme="0"/>
                </patternFill>
              </fill>
            </x14:dxf>
          </x14:cfRule>
          <xm:sqref>A1</xm:sqref>
        </x14:conditionalFormatting>
        <x14:conditionalFormatting xmlns:xm="http://schemas.microsoft.com/office/excel/2006/main">
          <x14:cfRule type="expression" priority="1" id="{CAA263F3-24D1-4BB9-B4F6-4FFFE911FA71}">
            <xm:f>Guidance!$C$17="No"</xm:f>
            <x14:dxf>
              <font>
                <color theme="0"/>
              </font>
              <fill>
                <patternFill>
                  <bgColor theme="0"/>
                </patternFill>
              </fill>
              <border>
                <left/>
                <right/>
                <top/>
                <bottom/>
                <vertical/>
                <horizontal/>
              </border>
            </x14:dxf>
          </x14:cfRule>
          <xm:sqref>A2:Z100</xm:sqref>
        </x14:conditionalFormatting>
      </x14:conditionalFormatting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theme="9" tint="0.79998168889431442"/>
  </sheetPr>
  <dimension ref="A1:Z54"/>
  <sheetViews>
    <sheetView showGridLines="0" zoomScale="70" zoomScaleNormal="70" workbookViewId="0"/>
  </sheetViews>
  <sheetFormatPr defaultColWidth="7.28515625" defaultRowHeight="15"/>
  <cols>
    <col min="1" max="1" width="5.28515625" style="3" customWidth="1"/>
    <col min="2" max="2" width="25" style="3" bestFit="1" customWidth="1"/>
    <col min="3" max="3" width="39" style="3" bestFit="1" customWidth="1"/>
    <col min="4" max="4" width="14.42578125" style="3" customWidth="1"/>
    <col min="5" max="5" width="15.28515625" style="5" customWidth="1"/>
    <col min="6" max="6" width="18.140625" style="3" customWidth="1"/>
    <col min="7" max="7" width="17" style="3" customWidth="1"/>
    <col min="8" max="8" width="11.85546875" style="4" customWidth="1"/>
    <col min="9" max="9" width="13.5703125" style="4" customWidth="1"/>
    <col min="10" max="10" width="12.5703125" style="4" customWidth="1"/>
    <col min="11" max="11" width="11" style="4" customWidth="1"/>
    <col min="12" max="12" width="12.28515625" style="4" customWidth="1"/>
    <col min="13" max="13" width="13" style="4" customWidth="1"/>
    <col min="14" max="14" width="16.5703125" style="4" customWidth="1"/>
    <col min="15" max="15" width="14" style="4" customWidth="1"/>
    <col min="16" max="16" width="19.140625" customWidth="1"/>
    <col min="17" max="17" width="5.85546875" style="3" customWidth="1"/>
    <col min="18" max="18" width="16" style="3" customWidth="1"/>
    <col min="19" max="19" width="19.7109375" style="3" customWidth="1"/>
    <col min="20" max="21" width="20.7109375" style="4" customWidth="1"/>
    <col min="22" max="22" width="16.28515625" style="4" customWidth="1"/>
    <col min="23" max="23" width="22.7109375" style="27" customWidth="1"/>
    <col min="24" max="24" width="7.28515625" style="3" customWidth="1"/>
    <col min="25" max="25" width="21.28515625" style="3" customWidth="1"/>
    <col min="27" max="16384" width="7.28515625" style="3"/>
  </cols>
  <sheetData>
    <row r="1" spans="1:26">
      <c r="A1" s="145" t="s">
        <v>354</v>
      </c>
    </row>
    <row r="2" spans="1:26" ht="93.95" customHeight="1" thickBot="1">
      <c r="B2" s="2" t="s">
        <v>274</v>
      </c>
      <c r="C2" s="2" t="s">
        <v>275</v>
      </c>
      <c r="D2" s="2" t="s">
        <v>22</v>
      </c>
      <c r="E2" s="7" t="s">
        <v>276</v>
      </c>
      <c r="F2" s="2" t="s">
        <v>277</v>
      </c>
      <c r="G2" s="2" t="s">
        <v>278</v>
      </c>
      <c r="H2" s="2" t="s">
        <v>279</v>
      </c>
      <c r="I2" s="2" t="s">
        <v>280</v>
      </c>
      <c r="J2" s="2" t="s">
        <v>281</v>
      </c>
      <c r="K2" s="2" t="s">
        <v>282</v>
      </c>
      <c r="L2" s="2" t="s">
        <v>283</v>
      </c>
      <c r="M2" s="2" t="s">
        <v>284</v>
      </c>
      <c r="N2" s="2" t="s">
        <v>285</v>
      </c>
      <c r="O2" s="2" t="s">
        <v>286</v>
      </c>
      <c r="P2" s="2" t="s">
        <v>345</v>
      </c>
      <c r="Q2" s="2"/>
      <c r="R2" s="26" t="s">
        <v>288</v>
      </c>
      <c r="S2" s="2" t="s">
        <v>289</v>
      </c>
      <c r="T2" s="2" t="s">
        <v>341</v>
      </c>
      <c r="U2" s="2" t="s">
        <v>291</v>
      </c>
      <c r="V2" s="2" t="s">
        <v>292</v>
      </c>
      <c r="W2" s="26" t="s">
        <v>346</v>
      </c>
      <c r="X2" s="26"/>
      <c r="Y2" s="2" t="s">
        <v>294</v>
      </c>
    </row>
    <row r="3" spans="1:26" ht="15.75" thickTop="1"/>
    <row r="4" spans="1:26">
      <c r="B4" s="123" t="s">
        <v>295</v>
      </c>
      <c r="C4" s="119"/>
      <c r="D4" s="119"/>
      <c r="E4" s="120"/>
      <c r="F4" s="119"/>
      <c r="G4" s="121"/>
      <c r="H4" s="122"/>
      <c r="I4" s="122"/>
      <c r="J4" s="122"/>
      <c r="K4" s="122"/>
      <c r="L4" s="122"/>
      <c r="M4" s="122"/>
      <c r="N4" s="122"/>
      <c r="O4" s="122"/>
      <c r="P4" s="122"/>
      <c r="Q4" s="122"/>
      <c r="R4" s="122"/>
      <c r="S4" s="122"/>
      <c r="T4" s="122"/>
      <c r="U4" s="122"/>
      <c r="V4" s="122"/>
      <c r="W4" s="122"/>
      <c r="X4" s="122"/>
      <c r="Y4" s="122"/>
      <c r="Z4" s="3"/>
    </row>
    <row r="5" spans="1:26">
      <c r="B5" s="9" t="s">
        <v>296</v>
      </c>
      <c r="C5" s="125" t="str">
        <f>'Conversion to intermediate'!C19</f>
        <v>e.g. e-methanol</v>
      </c>
      <c r="D5" s="8" t="s">
        <v>298</v>
      </c>
      <c r="E5" s="134"/>
      <c r="F5" s="132"/>
      <c r="G5" s="132"/>
      <c r="H5" s="134"/>
      <c r="I5" s="134" t="s">
        <v>189</v>
      </c>
      <c r="J5" s="134"/>
      <c r="K5" s="134"/>
      <c r="L5" s="134"/>
      <c r="M5" s="134"/>
      <c r="N5" s="14"/>
      <c r="O5" s="33">
        <f t="shared" ref="O5" si="0">IF($D5="MWh/yr (LHV)",$E5,$J5*$E5*(1-$L5)/3.6)</f>
        <v>0</v>
      </c>
      <c r="P5" s="3"/>
      <c r="T5" s="3"/>
      <c r="U5" s="3"/>
      <c r="V5" s="3"/>
      <c r="W5" s="3"/>
      <c r="Z5" s="148" t="str">
        <f>IF(AND(C5&lt;&gt;"",OR(E5="",J5="",L5="")),"Missing information in this row.","")</f>
        <v>Missing information in this row.</v>
      </c>
    </row>
    <row r="6" spans="1:26">
      <c r="E6" s="10"/>
      <c r="F6" s="10"/>
      <c r="G6" s="10"/>
      <c r="H6" s="10"/>
      <c r="I6" s="10"/>
      <c r="J6" s="10"/>
      <c r="K6" s="10"/>
      <c r="L6" s="10"/>
      <c r="M6" s="10"/>
      <c r="N6" s="3"/>
      <c r="O6" s="3"/>
      <c r="P6" s="3"/>
      <c r="T6" s="3"/>
      <c r="U6" s="3"/>
      <c r="V6" s="3"/>
      <c r="W6" s="3"/>
      <c r="Z6" s="3"/>
    </row>
    <row r="7" spans="1:26">
      <c r="B7" s="123" t="s">
        <v>299</v>
      </c>
      <c r="C7" s="119"/>
      <c r="D7" s="119"/>
      <c r="E7" s="120"/>
      <c r="F7" s="119"/>
      <c r="G7" s="119"/>
      <c r="H7" s="122"/>
      <c r="I7" s="122"/>
      <c r="J7" s="122"/>
      <c r="K7" s="122"/>
      <c r="L7" s="122"/>
      <c r="M7" s="122"/>
      <c r="N7" s="122"/>
      <c r="O7" s="122"/>
      <c r="P7" s="122"/>
      <c r="Q7" s="122"/>
      <c r="R7" s="122"/>
      <c r="S7" s="122"/>
      <c r="T7" s="122"/>
      <c r="U7" s="122"/>
      <c r="V7" s="122"/>
      <c r="W7" s="122"/>
      <c r="X7" s="122"/>
      <c r="Y7" s="122"/>
      <c r="Z7" s="3"/>
    </row>
    <row r="8" spans="1:26">
      <c r="B8" s="124" t="s">
        <v>300</v>
      </c>
      <c r="C8" s="125" t="s">
        <v>301</v>
      </c>
      <c r="D8" s="8" t="s">
        <v>302</v>
      </c>
      <c r="E8" s="134"/>
      <c r="F8" s="132"/>
      <c r="G8" s="132"/>
      <c r="H8" s="134"/>
      <c r="I8" s="134"/>
      <c r="J8" s="134"/>
      <c r="K8" s="134"/>
      <c r="L8" s="134"/>
      <c r="M8" s="134"/>
      <c r="N8" s="14"/>
      <c r="O8" s="33">
        <f t="shared" ref="O8:O16" si="1">IF($D8="MWh/yr (LHV)",$E8,$J8*$E8*(1-$L8)/3.6)</f>
        <v>0</v>
      </c>
      <c r="P8" s="3"/>
      <c r="T8" s="136" t="str">
        <f t="shared" ref="T8:T16" si="2">IF(B8="", "", IF(D8="MWh/yr (LHV)", "Use column to right", "Enter data here"))</f>
        <v>Use column to right</v>
      </c>
      <c r="U8" s="136" t="str">
        <f t="shared" ref="U8:U16" si="3">IF(B8="", "", IF(D8="MWh/yr (LHV)", "Enter data here", "Use column to left"))</f>
        <v>Enter data here</v>
      </c>
      <c r="V8" s="133" t="s">
        <v>303</v>
      </c>
      <c r="W8" s="126" t="str">
        <f t="shared" ref="W8:W16" si="4">IFERROR(IF(D8="tonnes/yr", $T8*$E8/($O$19*3.6), $U8*$E8*3.6/($O$19*3.6)), "Unfilled fields on left")</f>
        <v>Unfilled fields on left</v>
      </c>
      <c r="Y8" s="13"/>
      <c r="Z8" s="148" t="str">
        <f t="shared" ref="Z8:Z16" si="5">IF(AND(C8&lt;&gt;"",OR(E8="",J8="",L8="",T8="Enter data here",U8="Enter data here")),"Missing information in this row. Leave the 'Description of input/output' (Column C) blank for this row if it is not used in this module","")</f>
        <v>Missing information in this row. Leave the 'Description of input/output' (Column C) blank for this row if it is not used in this module</v>
      </c>
    </row>
    <row r="9" spans="1:26">
      <c r="B9" s="124" t="s">
        <v>300</v>
      </c>
      <c r="C9" s="125" t="s">
        <v>304</v>
      </c>
      <c r="D9" s="8" t="s">
        <v>302</v>
      </c>
      <c r="E9" s="134"/>
      <c r="F9" s="132"/>
      <c r="G9" s="132"/>
      <c r="H9" s="134"/>
      <c r="I9" s="134"/>
      <c r="J9" s="134"/>
      <c r="K9" s="134"/>
      <c r="L9" s="134"/>
      <c r="M9" s="134"/>
      <c r="N9" s="14"/>
      <c r="O9" s="33">
        <f t="shared" si="1"/>
        <v>0</v>
      </c>
      <c r="P9" s="3"/>
      <c r="T9" s="136" t="str">
        <f t="shared" si="2"/>
        <v>Use column to right</v>
      </c>
      <c r="U9" s="136" t="str">
        <f t="shared" si="3"/>
        <v>Enter data here</v>
      </c>
      <c r="V9" s="133" t="s">
        <v>303</v>
      </c>
      <c r="W9" s="126" t="str">
        <f t="shared" si="4"/>
        <v>Unfilled fields on left</v>
      </c>
      <c r="Y9" s="13"/>
      <c r="Z9" s="148" t="str">
        <f t="shared" si="5"/>
        <v>Missing information in this row. Leave the 'Description of input/output' (Column C) blank for this row if it is not used in this module</v>
      </c>
    </row>
    <row r="10" spans="1:26" s="6" customFormat="1">
      <c r="B10" s="124" t="s">
        <v>300</v>
      </c>
      <c r="C10" s="125" t="s">
        <v>305</v>
      </c>
      <c r="D10" s="8" t="s">
        <v>298</v>
      </c>
      <c r="E10" s="132"/>
      <c r="F10" s="132"/>
      <c r="G10" s="132"/>
      <c r="H10" s="134"/>
      <c r="I10" s="134"/>
      <c r="J10" s="134"/>
      <c r="K10" s="134"/>
      <c r="L10" s="134"/>
      <c r="M10" s="134"/>
      <c r="N10" s="14"/>
      <c r="O10" s="33">
        <f t="shared" si="1"/>
        <v>0</v>
      </c>
      <c r="P10" s="3"/>
      <c r="Q10" s="3"/>
      <c r="R10" s="3"/>
      <c r="S10" s="3"/>
      <c r="T10" s="136" t="str">
        <f t="shared" si="2"/>
        <v>Enter data here</v>
      </c>
      <c r="U10" s="136" t="str">
        <f t="shared" si="3"/>
        <v>Use column to left</v>
      </c>
      <c r="V10" s="133" t="s">
        <v>303</v>
      </c>
      <c r="W10" s="126" t="str">
        <f t="shared" si="4"/>
        <v>Unfilled fields on left</v>
      </c>
      <c r="Y10" s="17"/>
      <c r="Z10" s="148" t="str">
        <f t="shared" si="5"/>
        <v>Missing information in this row. Leave the 'Description of input/output' (Column C) blank for this row if it is not used in this module</v>
      </c>
    </row>
    <row r="11" spans="1:26" s="6" customFormat="1">
      <c r="B11" s="124" t="s">
        <v>300</v>
      </c>
      <c r="C11" s="125" t="s">
        <v>306</v>
      </c>
      <c r="D11" s="8" t="s">
        <v>298</v>
      </c>
      <c r="E11" s="132"/>
      <c r="F11" s="132"/>
      <c r="G11" s="132"/>
      <c r="H11" s="134"/>
      <c r="I11" s="134"/>
      <c r="J11" s="134"/>
      <c r="K11" s="134"/>
      <c r="L11" s="134"/>
      <c r="M11" s="134"/>
      <c r="N11" s="14"/>
      <c r="O11" s="33">
        <f t="shared" si="1"/>
        <v>0</v>
      </c>
      <c r="P11" s="3"/>
      <c r="Q11" s="3"/>
      <c r="R11" s="3"/>
      <c r="S11" s="3"/>
      <c r="T11" s="136" t="str">
        <f t="shared" si="2"/>
        <v>Enter data here</v>
      </c>
      <c r="U11" s="136" t="str">
        <f t="shared" si="3"/>
        <v>Use column to left</v>
      </c>
      <c r="V11" s="133" t="s">
        <v>303</v>
      </c>
      <c r="W11" s="126" t="str">
        <f t="shared" si="4"/>
        <v>Unfilled fields on left</v>
      </c>
      <c r="Y11" s="17"/>
      <c r="Z11" s="148" t="str">
        <f t="shared" si="5"/>
        <v>Missing information in this row. Leave the 'Description of input/output' (Column C) blank for this row if it is not used in this module</v>
      </c>
    </row>
    <row r="12" spans="1:26">
      <c r="B12" s="124" t="s">
        <v>307</v>
      </c>
      <c r="C12" s="125" t="s">
        <v>342</v>
      </c>
      <c r="D12" s="8" t="s">
        <v>298</v>
      </c>
      <c r="E12" s="132"/>
      <c r="F12" s="132"/>
      <c r="G12" s="132"/>
      <c r="H12" s="134"/>
      <c r="I12" s="134"/>
      <c r="J12" s="134"/>
      <c r="K12" s="134"/>
      <c r="L12" s="134"/>
      <c r="M12" s="134"/>
      <c r="N12" s="14"/>
      <c r="O12" s="33">
        <f t="shared" si="1"/>
        <v>0</v>
      </c>
      <c r="P12" s="3"/>
      <c r="T12" s="136" t="str">
        <f t="shared" si="2"/>
        <v>Enter data here</v>
      </c>
      <c r="U12" s="136" t="str">
        <f t="shared" si="3"/>
        <v>Use column to left</v>
      </c>
      <c r="V12" s="133" t="s">
        <v>303</v>
      </c>
      <c r="W12" s="126" t="str">
        <f t="shared" si="4"/>
        <v>Unfilled fields on left</v>
      </c>
      <c r="Y12" s="17"/>
      <c r="Z12" s="148" t="str">
        <f t="shared" si="5"/>
        <v>Missing information in this row. Leave the 'Description of input/output' (Column C) blank for this row if it is not used in this module</v>
      </c>
    </row>
    <row r="13" spans="1:26">
      <c r="B13" s="124" t="s">
        <v>307</v>
      </c>
      <c r="C13" s="125" t="s">
        <v>309</v>
      </c>
      <c r="D13" s="8" t="s">
        <v>298</v>
      </c>
      <c r="E13" s="132"/>
      <c r="F13" s="132"/>
      <c r="G13" s="132"/>
      <c r="H13" s="134"/>
      <c r="I13" s="134"/>
      <c r="J13" s="134"/>
      <c r="K13" s="134"/>
      <c r="L13" s="134"/>
      <c r="M13" s="134"/>
      <c r="N13" s="14"/>
      <c r="O13" s="33">
        <f t="shared" si="1"/>
        <v>0</v>
      </c>
      <c r="P13" s="3"/>
      <c r="T13" s="136" t="str">
        <f t="shared" si="2"/>
        <v>Enter data here</v>
      </c>
      <c r="U13" s="136" t="str">
        <f t="shared" si="3"/>
        <v>Use column to left</v>
      </c>
      <c r="V13" s="133" t="s">
        <v>303</v>
      </c>
      <c r="W13" s="126" t="str">
        <f t="shared" si="4"/>
        <v>Unfilled fields on left</v>
      </c>
      <c r="Y13" s="17"/>
      <c r="Z13" s="148" t="str">
        <f t="shared" si="5"/>
        <v>Missing information in this row. Leave the 'Description of input/output' (Column C) blank for this row if it is not used in this module</v>
      </c>
    </row>
    <row r="14" spans="1:26">
      <c r="B14" s="124" t="s">
        <v>310</v>
      </c>
      <c r="C14" s="125" t="s">
        <v>311</v>
      </c>
      <c r="D14" s="8" t="s">
        <v>298</v>
      </c>
      <c r="E14" s="132"/>
      <c r="F14" s="132"/>
      <c r="G14" s="132"/>
      <c r="H14" s="134"/>
      <c r="I14" s="134"/>
      <c r="J14" s="134"/>
      <c r="K14" s="134"/>
      <c r="L14" s="134"/>
      <c r="M14" s="134"/>
      <c r="N14" s="14"/>
      <c r="O14" s="33">
        <f t="shared" si="1"/>
        <v>0</v>
      </c>
      <c r="P14" s="3"/>
      <c r="T14" s="136" t="str">
        <f t="shared" si="2"/>
        <v>Enter data here</v>
      </c>
      <c r="U14" s="136" t="str">
        <f t="shared" si="3"/>
        <v>Use column to left</v>
      </c>
      <c r="V14" s="133" t="s">
        <v>303</v>
      </c>
      <c r="W14" s="126" t="str">
        <f t="shared" si="4"/>
        <v>Unfilled fields on left</v>
      </c>
      <c r="Y14" s="17"/>
      <c r="Z14" s="148" t="str">
        <f t="shared" si="5"/>
        <v>Missing information in this row. Leave the 'Description of input/output' (Column C) blank for this row if it is not used in this module</v>
      </c>
    </row>
    <row r="15" spans="1:26">
      <c r="B15" s="124" t="s">
        <v>310</v>
      </c>
      <c r="C15" s="125" t="s">
        <v>312</v>
      </c>
      <c r="D15" s="8" t="s">
        <v>298</v>
      </c>
      <c r="E15" s="132"/>
      <c r="F15" s="132"/>
      <c r="G15" s="132"/>
      <c r="H15" s="134"/>
      <c r="I15" s="134"/>
      <c r="J15" s="134"/>
      <c r="K15" s="134"/>
      <c r="L15" s="134"/>
      <c r="M15" s="134"/>
      <c r="N15" s="14"/>
      <c r="O15" s="33">
        <f t="shared" si="1"/>
        <v>0</v>
      </c>
      <c r="P15" s="3"/>
      <c r="T15" s="136" t="str">
        <f t="shared" si="2"/>
        <v>Enter data here</v>
      </c>
      <c r="U15" s="136" t="str">
        <f t="shared" si="3"/>
        <v>Use column to left</v>
      </c>
      <c r="V15" s="133" t="s">
        <v>303</v>
      </c>
      <c r="W15" s="126" t="str">
        <f t="shared" si="4"/>
        <v>Unfilled fields on left</v>
      </c>
      <c r="Y15" s="17"/>
      <c r="Z15" s="148" t="str">
        <f t="shared" si="5"/>
        <v>Missing information in this row. Leave the 'Description of input/output' (Column C) blank for this row if it is not used in this module</v>
      </c>
    </row>
    <row r="16" spans="1:26">
      <c r="B16" s="8"/>
      <c r="C16" s="9"/>
      <c r="D16" s="8"/>
      <c r="E16" s="132"/>
      <c r="F16" s="132"/>
      <c r="G16" s="132"/>
      <c r="H16" s="134"/>
      <c r="I16" s="134"/>
      <c r="J16" s="134"/>
      <c r="K16" s="134"/>
      <c r="L16" s="134"/>
      <c r="M16" s="134"/>
      <c r="N16" s="14"/>
      <c r="O16" s="33">
        <f t="shared" si="1"/>
        <v>0</v>
      </c>
      <c r="P16" s="3"/>
      <c r="T16" s="136" t="str">
        <f t="shared" si="2"/>
        <v/>
      </c>
      <c r="U16" s="136" t="str">
        <f t="shared" si="3"/>
        <v/>
      </c>
      <c r="V16" s="133" t="s">
        <v>303</v>
      </c>
      <c r="W16" s="126" t="str">
        <f t="shared" si="4"/>
        <v>Unfilled fields on left</v>
      </c>
      <c r="Y16" s="17"/>
      <c r="Z16" s="148" t="str">
        <f t="shared" si="5"/>
        <v/>
      </c>
    </row>
    <row r="17" spans="2:26">
      <c r="E17" s="10"/>
      <c r="F17" s="10"/>
      <c r="G17" s="10"/>
      <c r="H17" s="10"/>
      <c r="I17" s="10"/>
      <c r="J17" s="10"/>
      <c r="K17" s="10"/>
      <c r="L17" s="10"/>
      <c r="M17" s="10"/>
      <c r="N17" s="3"/>
      <c r="O17" s="3"/>
      <c r="P17" s="3"/>
      <c r="T17" s="3"/>
      <c r="U17" s="3"/>
      <c r="V17" s="3"/>
      <c r="W17" s="3"/>
      <c r="Z17" s="3"/>
    </row>
    <row r="18" spans="2:26">
      <c r="B18" s="123" t="s">
        <v>313</v>
      </c>
      <c r="C18" s="119"/>
      <c r="D18" s="119"/>
      <c r="E18" s="120"/>
      <c r="F18" s="119"/>
      <c r="G18" s="119"/>
      <c r="H18" s="122"/>
      <c r="I18" s="122"/>
      <c r="J18" s="122"/>
      <c r="K18" s="122"/>
      <c r="L18" s="122"/>
      <c r="M18" s="122"/>
      <c r="N18" s="122"/>
      <c r="O18" s="122"/>
      <c r="P18" s="122"/>
      <c r="Q18" s="122"/>
      <c r="R18" s="122"/>
      <c r="S18" s="122"/>
      <c r="T18" s="122"/>
      <c r="U18" s="122"/>
      <c r="V18" s="122"/>
      <c r="W18" s="122"/>
      <c r="X18" s="122"/>
      <c r="Y18" s="122"/>
      <c r="Z18" s="3"/>
    </row>
    <row r="19" spans="2:26">
      <c r="B19" s="9" t="s">
        <v>314</v>
      </c>
      <c r="C19" s="125" t="s">
        <v>355</v>
      </c>
      <c r="D19" s="8" t="s">
        <v>298</v>
      </c>
      <c r="E19" s="132"/>
      <c r="F19" s="132"/>
      <c r="G19" s="132"/>
      <c r="H19" s="132"/>
      <c r="I19" s="132" t="s">
        <v>189</v>
      </c>
      <c r="J19" s="132"/>
      <c r="K19" s="132"/>
      <c r="L19" s="132"/>
      <c r="M19" s="132"/>
      <c r="N19" s="14"/>
      <c r="O19" s="33">
        <f t="shared" ref="O19:O27" si="6">IF($D19="MWh/yr (LHV)",$E19,$J19*$E19*(1-$L19)/3.6)</f>
        <v>0</v>
      </c>
      <c r="P19" s="143" t="str">
        <f>IFERROR(O19/O5,"")</f>
        <v/>
      </c>
      <c r="R19" s="33">
        <f>IF($D19="MWh/yr (LHV)",$E19,$E19*MAX(0, $J19*(1-$L19)-2.441*$L19)/kWh_to_MJ)</f>
        <v>0</v>
      </c>
      <c r="S19" s="142" t="str">
        <f>IFERROR(R19/(SUM($R$19:$R$21)),"")</f>
        <v/>
      </c>
      <c r="T19" s="144"/>
      <c r="U19" s="144"/>
      <c r="V19" s="144"/>
      <c r="W19" s="127"/>
      <c r="Y19" s="13"/>
      <c r="Z19" s="148" t="str">
        <f>IF(AND(C19&lt;&gt;"",OR(E19="",J19="",L19="")),"Missing information in this row. Leave the 'Description of input/output' (Column C) blank for this row if it is not used in this module","")</f>
        <v>Missing information in this row. Leave the 'Description of input/output' (Column C) blank for this row if it is not used in this module</v>
      </c>
    </row>
    <row r="20" spans="2:26" s="6" customFormat="1">
      <c r="B20" s="124" t="s">
        <v>316</v>
      </c>
      <c r="C20" s="125" t="s">
        <v>343</v>
      </c>
      <c r="D20" s="8" t="s">
        <v>298</v>
      </c>
      <c r="E20" s="132"/>
      <c r="F20" s="132"/>
      <c r="G20" s="132"/>
      <c r="H20" s="134"/>
      <c r="I20" s="134"/>
      <c r="J20" s="134"/>
      <c r="K20" s="134"/>
      <c r="L20" s="134"/>
      <c r="M20" s="134"/>
      <c r="N20" s="14"/>
      <c r="O20" s="33">
        <f t="shared" si="6"/>
        <v>0</v>
      </c>
      <c r="P20" s="3"/>
      <c r="Q20" s="3"/>
      <c r="R20" s="33">
        <f>IF($D20="MWh/yr (LHV)",$E20,$E20*MAX(0, $J20*(1-$L20)-2.441*$L20)/kWh_to_MJ)</f>
        <v>0</v>
      </c>
      <c r="S20" s="142" t="str">
        <f>IFERROR(R20/(SUM($R$19:$R$21)),"")</f>
        <v/>
      </c>
      <c r="T20" s="144"/>
      <c r="U20" s="144"/>
      <c r="V20" s="144"/>
      <c r="W20" s="127"/>
      <c r="Y20" s="13"/>
      <c r="Z20" s="148" t="str">
        <f>IF(AND(C20&lt;&gt;"",OR(E20="",J20="",L20="")),"Missing information in this row. Leave the 'Description of input/output' (Column C) blank for this row if it is not used in this module","")</f>
        <v>Missing information in this row. Leave the 'Description of input/output' (Column C) blank for this row if it is not used in this module</v>
      </c>
    </row>
    <row r="21" spans="2:26" s="6" customFormat="1">
      <c r="B21" s="124" t="s">
        <v>316</v>
      </c>
      <c r="C21" s="125" t="s">
        <v>343</v>
      </c>
      <c r="D21" s="8" t="s">
        <v>298</v>
      </c>
      <c r="E21" s="132"/>
      <c r="F21" s="132"/>
      <c r="G21" s="132"/>
      <c r="H21" s="134"/>
      <c r="I21" s="134"/>
      <c r="J21" s="134"/>
      <c r="K21" s="134"/>
      <c r="L21" s="134"/>
      <c r="M21" s="134"/>
      <c r="N21" s="14"/>
      <c r="O21" s="33">
        <f t="shared" si="6"/>
        <v>0</v>
      </c>
      <c r="P21" s="3"/>
      <c r="Q21" s="3"/>
      <c r="R21" s="33">
        <f>IF($D21="MWh/yr (LHV)",$E21,$E21*MAX(0, $J21*(1-$L21)-2.441*$L21)/kWh_to_MJ)</f>
        <v>0</v>
      </c>
      <c r="S21" s="142" t="str">
        <f>IFERROR(R21/(SUM($R$19:$R$21)),"")</f>
        <v/>
      </c>
      <c r="T21" s="144"/>
      <c r="U21" s="144"/>
      <c r="V21" s="144"/>
      <c r="W21" s="127"/>
      <c r="Y21" s="13"/>
      <c r="Z21" s="148" t="str">
        <f>IF(AND(C21&lt;&gt;"",OR(E21="",J21="",L21="")),"Missing information in this row. Leave the 'Description of input/output' (Column C) blank for this row if it is not used in this module","")</f>
        <v>Missing information in this row. Leave the 'Description of input/output' (Column C) blank for this row if it is not used in this module</v>
      </c>
    </row>
    <row r="22" spans="2:26" s="6" customFormat="1">
      <c r="E22" s="158"/>
      <c r="F22" s="158"/>
      <c r="G22" s="158"/>
      <c r="H22" s="158"/>
      <c r="I22" s="158"/>
      <c r="J22" s="158"/>
      <c r="K22" s="158"/>
      <c r="L22" s="158"/>
      <c r="M22" s="158"/>
    </row>
    <row r="23" spans="2:26">
      <c r="B23" s="123" t="s">
        <v>317</v>
      </c>
      <c r="C23" s="119"/>
      <c r="D23" s="119"/>
      <c r="E23" s="120"/>
      <c r="F23" s="119"/>
      <c r="G23" s="119"/>
      <c r="H23" s="122"/>
      <c r="I23" s="122"/>
      <c r="J23" s="122"/>
      <c r="K23" s="122"/>
      <c r="L23" s="122"/>
      <c r="M23" s="122"/>
      <c r="N23" s="122"/>
      <c r="O23" s="122"/>
      <c r="P23" s="122"/>
      <c r="Q23" s="122"/>
      <c r="R23" s="122"/>
      <c r="S23" s="122"/>
      <c r="T23" s="122"/>
      <c r="U23" s="122"/>
      <c r="V23" s="122"/>
      <c r="W23" s="122"/>
      <c r="X23" s="122"/>
      <c r="Y23" s="122"/>
      <c r="Z23" s="3"/>
    </row>
    <row r="24" spans="2:26" s="6" customFormat="1">
      <c r="B24" s="124" t="s">
        <v>318</v>
      </c>
      <c r="C24" s="125" t="s">
        <v>319</v>
      </c>
      <c r="D24" s="8" t="s">
        <v>298</v>
      </c>
      <c r="E24" s="132"/>
      <c r="F24" s="132"/>
      <c r="G24" s="132"/>
      <c r="H24" s="134"/>
      <c r="I24" s="134"/>
      <c r="J24" s="134"/>
      <c r="K24" s="134"/>
      <c r="L24" s="134"/>
      <c r="M24" s="134"/>
      <c r="N24" s="14"/>
      <c r="O24" s="33">
        <f t="shared" si="6"/>
        <v>0</v>
      </c>
      <c r="P24" s="3"/>
      <c r="Q24" s="3"/>
      <c r="R24" s="3"/>
      <c r="S24" s="3"/>
      <c r="T24" s="136" t="str">
        <f t="shared" ref="T24:T27" si="7">IF(B24="", "", IF(D24="MWh/yr (LHV)", "Use column to right", "Enter data here"))</f>
        <v>Enter data here</v>
      </c>
      <c r="U24" s="136" t="str">
        <f t="shared" ref="U24:U27" si="8">IF(B24="", "", IF(D24="MWh/yr (LHV)", "Enter data here", "Use column to left"))</f>
        <v>Use column to left</v>
      </c>
      <c r="V24" s="133" t="s">
        <v>320</v>
      </c>
      <c r="W24" s="126" t="str">
        <f t="shared" ref="W24:W34" si="9">IFERROR(IF(D24="tonnes/yr", $T24*$E24/($O$19*3.6), $U24*$E24*3.6/($O$19*3.6)), "Unfilled fields on left")</f>
        <v>Unfilled fields on left</v>
      </c>
      <c r="Y24" s="13"/>
      <c r="Z24" s="148" t="str">
        <f t="shared" ref="Z24:Z34" si="10">IF(AND(C24&lt;&gt;"",OR(E24="",J24="",L24="",T24="Enter data here",U24="Enter data here")),"Missing information in this row. Leave the 'Description of input/output' (Column C) blank for this row if it is not used in this module","")</f>
        <v>Missing information in this row. Leave the 'Description of input/output' (Column C) blank for this row if it is not used in this module</v>
      </c>
    </row>
    <row r="25" spans="2:26" s="6" customFormat="1">
      <c r="B25" s="124" t="s">
        <v>318</v>
      </c>
      <c r="C25" s="125" t="s">
        <v>321</v>
      </c>
      <c r="D25" s="8" t="s">
        <v>298</v>
      </c>
      <c r="E25" s="132"/>
      <c r="F25" s="132"/>
      <c r="G25" s="132"/>
      <c r="H25" s="134"/>
      <c r="I25" s="134"/>
      <c r="J25" s="134"/>
      <c r="K25" s="134"/>
      <c r="L25" s="134"/>
      <c r="M25" s="134"/>
      <c r="N25" s="14"/>
      <c r="O25" s="33">
        <f t="shared" si="6"/>
        <v>0</v>
      </c>
      <c r="P25" s="3"/>
      <c r="Q25" s="3"/>
      <c r="R25" s="3"/>
      <c r="S25" s="3"/>
      <c r="T25" s="136" t="str">
        <f t="shared" si="7"/>
        <v>Enter data here</v>
      </c>
      <c r="U25" s="136" t="str">
        <f t="shared" si="8"/>
        <v>Use column to left</v>
      </c>
      <c r="V25" s="133" t="s">
        <v>320</v>
      </c>
      <c r="W25" s="126" t="str">
        <f t="shared" si="9"/>
        <v>Unfilled fields on left</v>
      </c>
      <c r="Y25" s="13"/>
      <c r="Z25" s="148" t="str">
        <f t="shared" si="10"/>
        <v>Missing information in this row. Leave the 'Description of input/output' (Column C) blank for this row if it is not used in this module</v>
      </c>
    </row>
    <row r="26" spans="2:26" s="6" customFormat="1">
      <c r="B26" s="124" t="s">
        <v>322</v>
      </c>
      <c r="C26" s="125" t="s">
        <v>323</v>
      </c>
      <c r="D26" s="8" t="s">
        <v>298</v>
      </c>
      <c r="E26" s="132"/>
      <c r="F26" s="132"/>
      <c r="G26" s="132"/>
      <c r="H26" s="134"/>
      <c r="I26" s="134"/>
      <c r="J26" s="134"/>
      <c r="K26" s="134"/>
      <c r="L26" s="134"/>
      <c r="M26" s="134"/>
      <c r="N26" s="14"/>
      <c r="O26" s="33">
        <f t="shared" si="6"/>
        <v>0</v>
      </c>
      <c r="P26" s="3"/>
      <c r="Q26" s="3"/>
      <c r="R26" s="3"/>
      <c r="S26" s="3"/>
      <c r="T26" s="136" t="str">
        <f t="shared" si="7"/>
        <v>Enter data here</v>
      </c>
      <c r="U26" s="136" t="str">
        <f t="shared" si="8"/>
        <v>Use column to left</v>
      </c>
      <c r="V26" s="133" t="s">
        <v>320</v>
      </c>
      <c r="W26" s="126" t="str">
        <f t="shared" si="9"/>
        <v>Unfilled fields on left</v>
      </c>
      <c r="Y26" s="13"/>
      <c r="Z26" s="148" t="str">
        <f t="shared" si="10"/>
        <v>Missing information in this row. Leave the 'Description of input/output' (Column C) blank for this row if it is not used in this module</v>
      </c>
    </row>
    <row r="27" spans="2:26" s="6" customFormat="1">
      <c r="B27" s="124" t="s">
        <v>322</v>
      </c>
      <c r="C27" s="125" t="s">
        <v>324</v>
      </c>
      <c r="D27" s="8" t="s">
        <v>298</v>
      </c>
      <c r="E27" s="132"/>
      <c r="F27" s="132"/>
      <c r="G27" s="132"/>
      <c r="H27" s="134"/>
      <c r="I27" s="134"/>
      <c r="J27" s="134"/>
      <c r="K27" s="134"/>
      <c r="L27" s="134"/>
      <c r="M27" s="134"/>
      <c r="N27" s="14"/>
      <c r="O27" s="33">
        <f t="shared" si="6"/>
        <v>0</v>
      </c>
      <c r="P27" s="3"/>
      <c r="Q27" s="3"/>
      <c r="R27" s="3"/>
      <c r="S27" s="3"/>
      <c r="T27" s="136" t="str">
        <f t="shared" si="7"/>
        <v>Enter data here</v>
      </c>
      <c r="U27" s="136" t="str">
        <f t="shared" si="8"/>
        <v>Use column to left</v>
      </c>
      <c r="V27" s="133" t="s">
        <v>320</v>
      </c>
      <c r="W27" s="126" t="str">
        <f t="shared" si="9"/>
        <v>Unfilled fields on left</v>
      </c>
      <c r="Y27" s="13"/>
      <c r="Z27" s="148" t="str">
        <f t="shared" si="10"/>
        <v>Missing information in this row. Leave the 'Description of input/output' (Column C) blank for this row if it is not used in this module</v>
      </c>
    </row>
    <row r="28" spans="2:26" s="6" customFormat="1">
      <c r="B28" s="124" t="s">
        <v>325</v>
      </c>
      <c r="C28" s="125" t="s">
        <v>385</v>
      </c>
      <c r="D28" s="8" t="s">
        <v>298</v>
      </c>
      <c r="E28" s="132"/>
      <c r="F28" s="132"/>
      <c r="G28" s="132"/>
      <c r="H28" s="134"/>
      <c r="I28" s="134"/>
      <c r="J28" s="134"/>
      <c r="K28" s="134"/>
      <c r="L28" s="134"/>
      <c r="M28" s="134"/>
      <c r="N28" s="14"/>
      <c r="O28" s="33">
        <f t="shared" ref="O28:O34" si="11">IF($D28="MWh/yr (LHV)",$E28,$J28*$E28*(1-$L28)/3.6)</f>
        <v>0</v>
      </c>
      <c r="P28" s="3"/>
      <c r="Q28" s="3"/>
      <c r="R28" s="3"/>
      <c r="S28" s="3"/>
      <c r="T28" s="133">
        <v>1000</v>
      </c>
      <c r="U28" s="144"/>
      <c r="V28" s="133" t="s">
        <v>386</v>
      </c>
      <c r="W28" s="126" t="str">
        <f t="shared" si="9"/>
        <v>Unfilled fields on left</v>
      </c>
      <c r="Y28" s="13"/>
      <c r="Z28" s="148" t="str">
        <f t="shared" si="10"/>
        <v>Missing information in this row. Leave the 'Description of input/output' (Column C) blank for this row if it is not used in this module</v>
      </c>
    </row>
    <row r="29" spans="2:26" s="6" customFormat="1">
      <c r="B29" s="124" t="s">
        <v>328</v>
      </c>
      <c r="C29" s="125" t="s">
        <v>329</v>
      </c>
      <c r="D29" s="8" t="s">
        <v>298</v>
      </c>
      <c r="E29" s="132"/>
      <c r="F29" s="132"/>
      <c r="G29" s="132"/>
      <c r="H29" s="134"/>
      <c r="I29" s="134"/>
      <c r="J29" s="134"/>
      <c r="K29" s="134"/>
      <c r="L29" s="134"/>
      <c r="M29" s="134"/>
      <c r="N29" s="14"/>
      <c r="O29" s="33">
        <f t="shared" si="11"/>
        <v>0</v>
      </c>
      <c r="P29" s="3"/>
      <c r="Q29" s="3"/>
      <c r="R29" s="3"/>
      <c r="S29" s="3"/>
      <c r="T29" s="133">
        <v>28000</v>
      </c>
      <c r="U29" s="144"/>
      <c r="V29" s="133" t="s">
        <v>330</v>
      </c>
      <c r="W29" s="126" t="str">
        <f t="shared" si="9"/>
        <v>Unfilled fields on left</v>
      </c>
      <c r="Y29" s="13"/>
      <c r="Z29" s="148" t="str">
        <f t="shared" si="10"/>
        <v>Missing information in this row. Leave the 'Description of input/output' (Column C) blank for this row if it is not used in this module</v>
      </c>
    </row>
    <row r="30" spans="2:26" s="6" customFormat="1">
      <c r="B30" s="124" t="s">
        <v>328</v>
      </c>
      <c r="C30" s="125" t="s">
        <v>331</v>
      </c>
      <c r="D30" s="8" t="s">
        <v>298</v>
      </c>
      <c r="E30" s="132"/>
      <c r="F30" s="132"/>
      <c r="G30" s="132"/>
      <c r="H30" s="134"/>
      <c r="I30" s="134"/>
      <c r="J30" s="134"/>
      <c r="K30" s="134"/>
      <c r="L30" s="134"/>
      <c r="M30" s="134"/>
      <c r="N30" s="14"/>
      <c r="O30" s="33">
        <f t="shared" si="11"/>
        <v>0</v>
      </c>
      <c r="P30" s="3"/>
      <c r="Q30" s="3"/>
      <c r="R30" s="3"/>
      <c r="S30" s="3"/>
      <c r="T30" s="133">
        <v>265000</v>
      </c>
      <c r="U30" s="144"/>
      <c r="V30" s="133" t="s">
        <v>330</v>
      </c>
      <c r="W30" s="126" t="str">
        <f t="shared" si="9"/>
        <v>Unfilled fields on left</v>
      </c>
      <c r="Y30" s="13"/>
      <c r="Z30" s="148" t="str">
        <f t="shared" si="10"/>
        <v>Missing information in this row. Leave the 'Description of input/output' (Column C) blank for this row if it is not used in this module</v>
      </c>
    </row>
    <row r="31" spans="2:26" s="6" customFormat="1">
      <c r="B31" s="124"/>
      <c r="C31" s="125"/>
      <c r="D31" s="8"/>
      <c r="E31" s="132"/>
      <c r="F31" s="132"/>
      <c r="G31" s="132"/>
      <c r="H31" s="134"/>
      <c r="I31" s="134"/>
      <c r="J31" s="134"/>
      <c r="K31" s="134"/>
      <c r="L31" s="134"/>
      <c r="M31" s="134"/>
      <c r="N31" s="14"/>
      <c r="O31" s="33">
        <f t="shared" si="11"/>
        <v>0</v>
      </c>
      <c r="P31" s="3"/>
      <c r="Q31" s="3"/>
      <c r="R31" s="3"/>
      <c r="S31" s="3"/>
      <c r="T31" s="133"/>
      <c r="U31" s="144"/>
      <c r="V31" s="133"/>
      <c r="W31" s="126" t="str">
        <f t="shared" si="9"/>
        <v>Unfilled fields on left</v>
      </c>
      <c r="Y31" s="13"/>
      <c r="Z31" s="148" t="str">
        <f t="shared" si="10"/>
        <v/>
      </c>
    </row>
    <row r="32" spans="2:26" s="6" customFormat="1">
      <c r="B32" s="124"/>
      <c r="C32" s="125"/>
      <c r="D32" s="8"/>
      <c r="E32" s="132"/>
      <c r="F32" s="132"/>
      <c r="G32" s="132"/>
      <c r="H32" s="134"/>
      <c r="I32" s="134"/>
      <c r="J32" s="134"/>
      <c r="K32" s="134"/>
      <c r="L32" s="134"/>
      <c r="M32" s="134"/>
      <c r="N32" s="14"/>
      <c r="O32" s="33">
        <f t="shared" si="11"/>
        <v>0</v>
      </c>
      <c r="P32" s="3"/>
      <c r="Q32" s="3"/>
      <c r="R32" s="3"/>
      <c r="S32" s="3"/>
      <c r="T32" s="133"/>
      <c r="U32" s="144"/>
      <c r="V32" s="133"/>
      <c r="W32" s="126" t="str">
        <f t="shared" si="9"/>
        <v>Unfilled fields on left</v>
      </c>
      <c r="Y32" s="13"/>
      <c r="Z32" s="148" t="str">
        <f t="shared" si="10"/>
        <v/>
      </c>
    </row>
    <row r="33" spans="2:26" s="6" customFormat="1">
      <c r="B33" s="124"/>
      <c r="C33" s="125"/>
      <c r="D33" s="8"/>
      <c r="E33" s="132"/>
      <c r="F33" s="132"/>
      <c r="G33" s="132"/>
      <c r="H33" s="134"/>
      <c r="I33" s="134"/>
      <c r="J33" s="134"/>
      <c r="K33" s="134"/>
      <c r="L33" s="134"/>
      <c r="M33" s="134"/>
      <c r="N33" s="14"/>
      <c r="O33" s="33">
        <f t="shared" si="11"/>
        <v>0</v>
      </c>
      <c r="P33" s="3"/>
      <c r="Q33" s="3"/>
      <c r="R33" s="3"/>
      <c r="S33" s="3"/>
      <c r="T33" s="133"/>
      <c r="U33" s="144"/>
      <c r="V33" s="133"/>
      <c r="W33" s="126" t="str">
        <f t="shared" si="9"/>
        <v>Unfilled fields on left</v>
      </c>
      <c r="Y33" s="13"/>
      <c r="Z33" s="148" t="str">
        <f t="shared" si="10"/>
        <v/>
      </c>
    </row>
    <row r="34" spans="2:26" s="6" customFormat="1">
      <c r="B34" s="9"/>
      <c r="C34" s="8"/>
      <c r="D34" s="8"/>
      <c r="E34" s="132"/>
      <c r="F34" s="132"/>
      <c r="G34" s="132"/>
      <c r="H34" s="134"/>
      <c r="I34" s="134"/>
      <c r="J34" s="134"/>
      <c r="K34" s="134"/>
      <c r="L34" s="134"/>
      <c r="M34" s="134"/>
      <c r="N34" s="14"/>
      <c r="O34" s="33">
        <f t="shared" si="11"/>
        <v>0</v>
      </c>
      <c r="P34" s="3"/>
      <c r="Q34" s="3"/>
      <c r="R34" s="3"/>
      <c r="S34" s="3"/>
      <c r="T34" s="133"/>
      <c r="U34" s="144"/>
      <c r="V34" s="133"/>
      <c r="W34" s="126" t="str">
        <f t="shared" si="9"/>
        <v>Unfilled fields on left</v>
      </c>
      <c r="Y34" s="13"/>
      <c r="Z34" s="148" t="str">
        <f t="shared" si="10"/>
        <v/>
      </c>
    </row>
    <row r="35" spans="2:26">
      <c r="C35" s="10"/>
      <c r="D35" s="10"/>
      <c r="E35" s="11"/>
      <c r="F35" s="10"/>
      <c r="H35" s="12"/>
      <c r="I35" s="12"/>
      <c r="J35" s="12"/>
      <c r="K35" s="12"/>
      <c r="L35" s="12"/>
      <c r="M35" s="12"/>
      <c r="N35" s="12"/>
      <c r="O35" s="12"/>
      <c r="P35" s="3"/>
      <c r="T35" s="12"/>
      <c r="U35" s="15"/>
      <c r="V35" s="12"/>
      <c r="W35" s="28"/>
      <c r="Z35" s="3"/>
    </row>
    <row r="36" spans="2:26">
      <c r="P36" s="3"/>
      <c r="V36" s="25" t="s">
        <v>332</v>
      </c>
      <c r="W36" s="128">
        <f>SUM(W4:W35)</f>
        <v>0</v>
      </c>
      <c r="Z36" s="3"/>
    </row>
    <row r="37" spans="2:26">
      <c r="B37" s="123" t="s">
        <v>333</v>
      </c>
      <c r="C37" s="119"/>
      <c r="D37" s="119"/>
      <c r="E37" s="119"/>
      <c r="P37" s="3"/>
      <c r="Z37" s="3"/>
    </row>
    <row r="38" spans="2:26">
      <c r="B38" s="9" t="s">
        <v>334</v>
      </c>
      <c r="C38" s="8" t="s">
        <v>335</v>
      </c>
      <c r="D38" s="8" t="s">
        <v>336</v>
      </c>
      <c r="E38" s="8"/>
    </row>
    <row r="39" spans="2:26">
      <c r="B39" s="9"/>
      <c r="C39" s="9"/>
      <c r="D39" s="9"/>
      <c r="E39" s="9"/>
    </row>
    <row r="40" spans="2:26">
      <c r="B40" s="9"/>
      <c r="C40" s="9"/>
      <c r="D40" s="9"/>
      <c r="E40" s="9"/>
    </row>
    <row r="41" spans="2:26">
      <c r="B41" s="9"/>
      <c r="C41" s="9"/>
      <c r="D41" s="9"/>
      <c r="E41" s="9"/>
    </row>
    <row r="42" spans="2:26">
      <c r="E42" s="3"/>
      <c r="H42" s="3"/>
    </row>
    <row r="43" spans="2:26">
      <c r="E43" s="3"/>
      <c r="H43" s="3"/>
    </row>
    <row r="44" spans="2:26">
      <c r="E44" s="3"/>
      <c r="H44" s="3"/>
    </row>
    <row r="45" spans="2:26">
      <c r="E45" s="3"/>
      <c r="H45" s="3"/>
    </row>
    <row r="46" spans="2:26">
      <c r="E46" s="3"/>
      <c r="H46" s="3"/>
    </row>
    <row r="47" spans="2:26">
      <c r="E47" s="3"/>
      <c r="H47" s="3"/>
    </row>
    <row r="48" spans="2:26">
      <c r="E48" s="3"/>
      <c r="H48" s="3"/>
    </row>
    <row r="49" spans="5:8">
      <c r="E49" s="3"/>
      <c r="H49" s="3"/>
    </row>
    <row r="50" spans="5:8">
      <c r="E50" s="3"/>
      <c r="H50" s="3"/>
    </row>
    <row r="51" spans="5:8">
      <c r="E51" s="3"/>
      <c r="H51" s="3"/>
    </row>
    <row r="52" spans="5:8">
      <c r="E52" s="3"/>
      <c r="H52" s="3"/>
    </row>
    <row r="53" spans="5:8">
      <c r="E53" s="3"/>
      <c r="H53" s="3"/>
    </row>
    <row r="54" spans="5:8">
      <c r="E54" s="3"/>
      <c r="H54" s="3"/>
    </row>
  </sheetData>
  <dataValidations count="2">
    <dataValidation type="list" allowBlank="1" showInputMessage="1" showErrorMessage="1" sqref="D5 D23:D34 D7:D16 D18:D21" xr:uid="{C7C3EE57-5175-47BE-B711-751375A9BB62}">
      <formula1>"tonnes/yr, MWh/yr (LHV)"</formula1>
    </dataValidation>
    <dataValidation type="custom" allowBlank="1" showInputMessage="1" showErrorMessage="1" error="Please do not change" sqref="W8:W16 W24:W34 W36 Z8:Z16 Z5 Z19:Z21 Z24:Z34 R19:S21 O19:P19 O20:O21 O8:O16 O5 O24:O34" xr:uid="{C8A5936D-2427-4513-91C0-0F48A2C1B3E8}">
      <formula1>"Please do not change"</formula1>
    </dataValidation>
  </dataValidations>
  <pageMargins left="0.70000000000000007" right="0.70000000000000007" top="0.75" bottom="0.75" header="0.30000000000000004" footer="0.30000000000000004"/>
  <pageSetup paperSize="9" orientation="portrait" horizontalDpi="0" verticalDpi="0" r:id="rId1"/>
  <ignoredErrors>
    <ignoredError sqref="P28:U28 P5:S5 P34:V34 P29:V29 P30:V30" unlockedFormula="1"/>
  </ignoredErrors>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2" id="{D31DD14C-D0AE-40DA-B1B1-11AA0EA112C0}">
            <xm:f>OR(Guidance!$C$17="Yes",Guidance!$C$17="")</xm:f>
            <x14:dxf>
              <font>
                <color theme="0"/>
              </font>
              <fill>
                <patternFill>
                  <bgColor theme="0"/>
                </patternFill>
              </fill>
            </x14:dxf>
          </x14:cfRule>
          <xm:sqref>A1</xm:sqref>
        </x14:conditionalFormatting>
        <x14:conditionalFormatting xmlns:xm="http://schemas.microsoft.com/office/excel/2006/main">
          <x14:cfRule type="expression" priority="1" id="{C727B2A0-DF60-4C25-A2A7-4D138EE07002}">
            <xm:f>Guidance!$C$17="No"</xm:f>
            <x14:dxf>
              <font>
                <color theme="0"/>
              </font>
              <fill>
                <patternFill>
                  <bgColor theme="0"/>
                </patternFill>
              </fill>
              <border>
                <left/>
                <right/>
                <top/>
                <bottom/>
                <vertical/>
                <horizontal/>
              </border>
            </x14:dxf>
          </x14:cfRule>
          <xm:sqref>A2:Z100</xm:sqref>
        </x14:conditionalFormatting>
      </x14:conditionalFormatting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theme="9" tint="0.79998168889431442"/>
  </sheetPr>
  <dimension ref="B2:Z65"/>
  <sheetViews>
    <sheetView showGridLines="0" zoomScale="70" zoomScaleNormal="70" workbookViewId="0"/>
  </sheetViews>
  <sheetFormatPr defaultColWidth="7.28515625" defaultRowHeight="15"/>
  <cols>
    <col min="1" max="1" width="5.28515625" style="3" customWidth="1"/>
    <col min="2" max="2" width="25" style="3" bestFit="1" customWidth="1"/>
    <col min="3" max="3" width="39" style="3" bestFit="1" customWidth="1"/>
    <col min="4" max="4" width="14.42578125" style="3" customWidth="1"/>
    <col min="5" max="5" width="15.28515625" style="5" customWidth="1"/>
    <col min="6" max="6" width="18.140625" style="3" customWidth="1"/>
    <col min="7" max="7" width="17" style="3" customWidth="1"/>
    <col min="8" max="8" width="11.85546875" style="4" customWidth="1"/>
    <col min="9" max="9" width="13.5703125" style="4" customWidth="1"/>
    <col min="10" max="10" width="12.5703125" style="4" customWidth="1"/>
    <col min="11" max="11" width="11" style="4" customWidth="1"/>
    <col min="12" max="12" width="12.28515625" style="4" customWidth="1"/>
    <col min="13" max="13" width="13" style="4" customWidth="1"/>
    <col min="14" max="14" width="16.5703125" style="4" customWidth="1"/>
    <col min="15" max="15" width="14" style="4" customWidth="1"/>
    <col min="16" max="16" width="19.140625" customWidth="1"/>
    <col min="17" max="17" width="5.85546875" style="3" customWidth="1"/>
    <col min="18" max="18" width="16" style="3" customWidth="1"/>
    <col min="19" max="19" width="19.7109375" style="3" customWidth="1"/>
    <col min="20" max="21" width="20.7109375" style="4" customWidth="1"/>
    <col min="22" max="22" width="16.28515625" style="4" customWidth="1"/>
    <col min="23" max="23" width="22.7109375" style="27" customWidth="1"/>
    <col min="24" max="24" width="7.28515625" style="3" customWidth="1"/>
    <col min="25" max="25" width="21.28515625" style="3" customWidth="1"/>
    <col min="27" max="16384" width="7.28515625" style="3"/>
  </cols>
  <sheetData>
    <row r="2" spans="2:26" ht="94.5" customHeight="1" thickBot="1">
      <c r="B2" s="2" t="s">
        <v>274</v>
      </c>
      <c r="C2" s="2" t="s">
        <v>275</v>
      </c>
      <c r="D2" s="2" t="s">
        <v>22</v>
      </c>
      <c r="E2" s="7" t="s">
        <v>276</v>
      </c>
      <c r="F2" s="2" t="s">
        <v>277</v>
      </c>
      <c r="G2" s="2" t="s">
        <v>278</v>
      </c>
      <c r="H2" s="2" t="s">
        <v>279</v>
      </c>
      <c r="I2" s="2" t="s">
        <v>280</v>
      </c>
      <c r="J2" s="2" t="s">
        <v>281</v>
      </c>
      <c r="K2" s="2" t="s">
        <v>282</v>
      </c>
      <c r="L2" s="2" t="s">
        <v>283</v>
      </c>
      <c r="M2" s="2" t="s">
        <v>284</v>
      </c>
      <c r="N2" s="2" t="s">
        <v>285</v>
      </c>
      <c r="O2" s="2" t="s">
        <v>286</v>
      </c>
      <c r="P2" s="2" t="s">
        <v>345</v>
      </c>
      <c r="Q2" s="2"/>
      <c r="R2" s="26" t="s">
        <v>288</v>
      </c>
      <c r="S2" s="2" t="s">
        <v>289</v>
      </c>
      <c r="T2" s="2" t="s">
        <v>341</v>
      </c>
      <c r="U2" s="2" t="s">
        <v>291</v>
      </c>
      <c r="V2" s="2" t="s">
        <v>292</v>
      </c>
      <c r="W2" s="26" t="s">
        <v>346</v>
      </c>
      <c r="X2" s="26"/>
      <c r="Y2" s="2" t="s">
        <v>294</v>
      </c>
    </row>
    <row r="3" spans="2:26" ht="15.75" thickTop="1"/>
    <row r="4" spans="2:26">
      <c r="B4" s="123" t="s">
        <v>295</v>
      </c>
      <c r="C4" s="119"/>
      <c r="D4" s="119"/>
      <c r="E4" s="120"/>
      <c r="F4" s="119"/>
      <c r="G4" s="121"/>
      <c r="H4" s="122"/>
      <c r="I4" s="122"/>
      <c r="J4" s="122"/>
      <c r="K4" s="122"/>
      <c r="L4" s="122"/>
      <c r="M4" s="122"/>
      <c r="N4" s="122"/>
      <c r="O4" s="122"/>
      <c r="P4" s="122"/>
      <c r="Q4" s="122"/>
      <c r="R4" s="122"/>
      <c r="S4" s="122"/>
      <c r="T4" s="122"/>
      <c r="U4" s="122"/>
      <c r="V4" s="122"/>
      <c r="W4" s="122"/>
      <c r="X4" s="122"/>
      <c r="Y4" s="122"/>
      <c r="Z4" s="3"/>
    </row>
    <row r="5" spans="2:26">
      <c r="B5" s="9" t="s">
        <v>296</v>
      </c>
      <c r="C5" s="125" t="str">
        <f>'Intermediate transport'!C19</f>
        <v>e.g. e-methanol</v>
      </c>
      <c r="D5" s="8" t="s">
        <v>298</v>
      </c>
      <c r="E5" s="134"/>
      <c r="F5" s="132"/>
      <c r="G5" s="132"/>
      <c r="H5" s="134"/>
      <c r="I5" s="134" t="s">
        <v>189</v>
      </c>
      <c r="J5" s="134"/>
      <c r="K5" s="134"/>
      <c r="L5" s="134"/>
      <c r="M5" s="134"/>
      <c r="N5" s="14"/>
      <c r="O5" s="33">
        <f t="shared" ref="O5" si="0">IF($D5="MWh/yr (LHV)",$E5,$J5*$E5*(1-$L5)/3.6)</f>
        <v>0</v>
      </c>
      <c r="P5" s="3"/>
      <c r="T5" s="136" t="str">
        <f>IF(B5="", "", IF(D5="MWh/yr (LHV)", "Use column to right", "Enter data here"))</f>
        <v>Enter data here</v>
      </c>
      <c r="U5" s="136" t="str">
        <f>IF(B5="", "", IF(D5="MWh/yr (LHV)", "Enter data here", "Use column to left"))</f>
        <v>Use column to left</v>
      </c>
      <c r="V5" s="133" t="s">
        <v>303</v>
      </c>
      <c r="W5" s="126" t="str">
        <f>IFERROR(IF(D5="tonnes/yr", $T5*$E5/($O$20*3.6), $U5*$E5*3.6/($O$20*3.6)), "Unfilled fields on left")</f>
        <v>Unfilled fields on left</v>
      </c>
      <c r="Y5" s="13"/>
      <c r="Z5" s="148" t="str">
        <f>IF(Guidance!$C$17="No", IF(AND(C5&lt;&gt;"",OR(E5="",J5="",L5="",T5="Enter data here",U5="Enter data here")),"Missing information in this row",""),
IF(AND(C5&lt;&gt;"",OR(E5="",J5="",L5="")),"Missing information in this row",""))</f>
        <v>Missing information in this row</v>
      </c>
    </row>
    <row r="6" spans="2:26">
      <c r="E6" s="10"/>
      <c r="F6" s="10"/>
      <c r="G6" s="10"/>
      <c r="H6" s="10"/>
      <c r="I6" s="10"/>
      <c r="J6" s="10"/>
      <c r="K6" s="10"/>
      <c r="L6" s="10"/>
      <c r="M6" s="10"/>
      <c r="N6" s="3"/>
      <c r="O6" s="3"/>
      <c r="P6" s="3"/>
      <c r="T6" s="3"/>
      <c r="U6" s="3"/>
      <c r="V6" s="3"/>
      <c r="W6" s="3"/>
      <c r="Z6" s="3"/>
    </row>
    <row r="7" spans="2:26">
      <c r="B7" s="123" t="s">
        <v>299</v>
      </c>
      <c r="C7" s="119"/>
      <c r="D7" s="119"/>
      <c r="E7" s="138"/>
      <c r="F7" s="139"/>
      <c r="G7" s="139"/>
      <c r="H7" s="135"/>
      <c r="I7" s="135"/>
      <c r="J7" s="135"/>
      <c r="K7" s="135"/>
      <c r="L7" s="135"/>
      <c r="M7" s="135"/>
      <c r="N7" s="122"/>
      <c r="O7" s="122"/>
      <c r="P7" s="122"/>
      <c r="Q7" s="122"/>
      <c r="R7" s="122"/>
      <c r="S7" s="122"/>
      <c r="T7" s="135"/>
      <c r="U7" s="135"/>
      <c r="V7" s="135"/>
      <c r="W7" s="135"/>
      <c r="X7" s="122"/>
      <c r="Y7" s="122"/>
      <c r="Z7" s="3"/>
    </row>
    <row r="8" spans="2:26">
      <c r="B8" s="124" t="s">
        <v>300</v>
      </c>
      <c r="C8" s="125" t="s">
        <v>301</v>
      </c>
      <c r="D8" s="8" t="s">
        <v>302</v>
      </c>
      <c r="E8" s="134"/>
      <c r="F8" s="132"/>
      <c r="G8" s="132"/>
      <c r="H8" s="134"/>
      <c r="I8" s="134"/>
      <c r="J8" s="134"/>
      <c r="K8" s="134"/>
      <c r="L8" s="134"/>
      <c r="M8" s="134"/>
      <c r="N8" s="14"/>
      <c r="O8" s="33">
        <f t="shared" ref="O8:O15" si="1">IF($D8="MWh/yr (LHV)",$E8,$J8*$E8*(1-$L8)/3.6)</f>
        <v>0</v>
      </c>
      <c r="P8" s="3"/>
      <c r="T8" s="136" t="str">
        <f t="shared" ref="T8:T15" si="2">IF(B8="", "", IF(D8="MWh/yr (LHV)", "Use column to right", "Enter data here"))</f>
        <v>Use column to right</v>
      </c>
      <c r="U8" s="136" t="str">
        <f t="shared" ref="U8:U15" si="3">IF(B8="", "", IF(D8="MWh/yr (LHV)", "Enter data here", "Use column to left"))</f>
        <v>Enter data here</v>
      </c>
      <c r="V8" s="133" t="s">
        <v>303</v>
      </c>
      <c r="W8" s="126" t="str">
        <f t="shared" ref="W8:W15" si="4">IFERROR(IF(D8="tonnes/yr", $T8*$E8/($O$19*3.6), $U8*$E8*3.6/($O$19*3.6)), "Unfilled fields on left")</f>
        <v>Unfilled fields on left</v>
      </c>
      <c r="Y8" s="13"/>
      <c r="Z8" s="148" t="str">
        <f t="shared" ref="Z8:Z15" si="5">IF(AND(C8&lt;&gt;"",OR(E8="",J8="",L8="",T8="Enter data here",U8="Enter data here")),"Missing information in this row. Leave the 'Description of input/output' (Column C) blank for this row if it is not used in this module","")</f>
        <v>Missing information in this row. Leave the 'Description of input/output' (Column C) blank for this row if it is not used in this module</v>
      </c>
    </row>
    <row r="9" spans="2:26">
      <c r="B9" s="124" t="s">
        <v>300</v>
      </c>
      <c r="C9" s="125" t="s">
        <v>304</v>
      </c>
      <c r="D9" s="8" t="s">
        <v>302</v>
      </c>
      <c r="E9" s="134"/>
      <c r="F9" s="132"/>
      <c r="G9" s="132"/>
      <c r="H9" s="134"/>
      <c r="I9" s="134"/>
      <c r="J9" s="134"/>
      <c r="K9" s="134"/>
      <c r="L9" s="134"/>
      <c r="M9" s="134"/>
      <c r="N9" s="14"/>
      <c r="O9" s="33">
        <f t="shared" si="1"/>
        <v>0</v>
      </c>
      <c r="P9" s="3"/>
      <c r="T9" s="136" t="str">
        <f t="shared" si="2"/>
        <v>Use column to right</v>
      </c>
      <c r="U9" s="136" t="str">
        <f t="shared" si="3"/>
        <v>Enter data here</v>
      </c>
      <c r="V9" s="133" t="s">
        <v>303</v>
      </c>
      <c r="W9" s="126" t="str">
        <f t="shared" si="4"/>
        <v>Unfilled fields on left</v>
      </c>
      <c r="Y9" s="13"/>
      <c r="Z9" s="148" t="str">
        <f t="shared" si="5"/>
        <v>Missing information in this row. Leave the 'Description of input/output' (Column C) blank for this row if it is not used in this module</v>
      </c>
    </row>
    <row r="10" spans="2:26" s="6" customFormat="1">
      <c r="B10" s="124" t="s">
        <v>300</v>
      </c>
      <c r="C10" s="125" t="s">
        <v>305</v>
      </c>
      <c r="D10" s="8" t="s">
        <v>298</v>
      </c>
      <c r="E10" s="132"/>
      <c r="F10" s="132"/>
      <c r="G10" s="132"/>
      <c r="H10" s="134"/>
      <c r="I10" s="134"/>
      <c r="J10" s="134"/>
      <c r="K10" s="134"/>
      <c r="L10" s="134"/>
      <c r="M10" s="134"/>
      <c r="N10" s="14"/>
      <c r="O10" s="33">
        <f t="shared" si="1"/>
        <v>0</v>
      </c>
      <c r="P10" s="3"/>
      <c r="Q10" s="3"/>
      <c r="R10" s="3"/>
      <c r="S10" s="3"/>
      <c r="T10" s="136" t="str">
        <f t="shared" si="2"/>
        <v>Enter data here</v>
      </c>
      <c r="U10" s="136" t="str">
        <f t="shared" si="3"/>
        <v>Use column to left</v>
      </c>
      <c r="V10" s="133" t="s">
        <v>303</v>
      </c>
      <c r="W10" s="126" t="str">
        <f t="shared" si="4"/>
        <v>Unfilled fields on left</v>
      </c>
      <c r="Y10" s="17"/>
      <c r="Z10" s="148" t="str">
        <f t="shared" si="5"/>
        <v>Missing information in this row. Leave the 'Description of input/output' (Column C) blank for this row if it is not used in this module</v>
      </c>
    </row>
    <row r="11" spans="2:26" s="6" customFormat="1">
      <c r="B11" s="124" t="s">
        <v>300</v>
      </c>
      <c r="C11" s="125" t="s">
        <v>387</v>
      </c>
      <c r="D11" s="8" t="s">
        <v>298</v>
      </c>
      <c r="E11" s="132"/>
      <c r="F11" s="132"/>
      <c r="G11" s="132"/>
      <c r="H11" s="134"/>
      <c r="I11" s="134"/>
      <c r="J11" s="134"/>
      <c r="K11" s="134"/>
      <c r="L11" s="134"/>
      <c r="M11" s="134"/>
      <c r="N11" s="14"/>
      <c r="O11" s="33">
        <f t="shared" si="1"/>
        <v>0</v>
      </c>
      <c r="P11" s="3"/>
      <c r="Q11" s="3"/>
      <c r="R11" s="3"/>
      <c r="S11" s="3"/>
      <c r="T11" s="136" t="str">
        <f t="shared" si="2"/>
        <v>Enter data here</v>
      </c>
      <c r="U11" s="136" t="str">
        <f t="shared" si="3"/>
        <v>Use column to left</v>
      </c>
      <c r="V11" s="133" t="s">
        <v>303</v>
      </c>
      <c r="W11" s="126" t="str">
        <f t="shared" si="4"/>
        <v>Unfilled fields on left</v>
      </c>
      <c r="Y11" s="17"/>
      <c r="Z11" s="148" t="str">
        <f t="shared" si="5"/>
        <v>Missing information in this row. Leave the 'Description of input/output' (Column C) blank for this row if it is not used in this module</v>
      </c>
    </row>
    <row r="12" spans="2:26">
      <c r="B12" s="124" t="s">
        <v>307</v>
      </c>
      <c r="C12" s="125" t="s">
        <v>342</v>
      </c>
      <c r="D12" s="8" t="s">
        <v>298</v>
      </c>
      <c r="E12" s="132"/>
      <c r="F12" s="132"/>
      <c r="G12" s="132"/>
      <c r="H12" s="134"/>
      <c r="I12" s="134"/>
      <c r="J12" s="134"/>
      <c r="K12" s="134"/>
      <c r="L12" s="134"/>
      <c r="M12" s="134"/>
      <c r="N12" s="14"/>
      <c r="O12" s="33">
        <f t="shared" si="1"/>
        <v>0</v>
      </c>
      <c r="P12" s="3"/>
      <c r="T12" s="136" t="str">
        <f t="shared" si="2"/>
        <v>Enter data here</v>
      </c>
      <c r="U12" s="136" t="str">
        <f t="shared" si="3"/>
        <v>Use column to left</v>
      </c>
      <c r="V12" s="133" t="s">
        <v>303</v>
      </c>
      <c r="W12" s="126" t="str">
        <f t="shared" si="4"/>
        <v>Unfilled fields on left</v>
      </c>
      <c r="Y12" s="17"/>
      <c r="Z12" s="148" t="str">
        <f t="shared" si="5"/>
        <v>Missing information in this row. Leave the 'Description of input/output' (Column C) blank for this row if it is not used in this module</v>
      </c>
    </row>
    <row r="13" spans="2:26">
      <c r="B13" s="124" t="s">
        <v>307</v>
      </c>
      <c r="C13" s="125" t="s">
        <v>309</v>
      </c>
      <c r="D13" s="8" t="s">
        <v>298</v>
      </c>
      <c r="E13" s="132"/>
      <c r="F13" s="132"/>
      <c r="G13" s="132"/>
      <c r="H13" s="134"/>
      <c r="I13" s="134"/>
      <c r="J13" s="134"/>
      <c r="K13" s="134"/>
      <c r="L13" s="134"/>
      <c r="M13" s="134"/>
      <c r="N13" s="14"/>
      <c r="O13" s="33">
        <f t="shared" si="1"/>
        <v>0</v>
      </c>
      <c r="P13" s="3"/>
      <c r="T13" s="136" t="str">
        <f t="shared" si="2"/>
        <v>Enter data here</v>
      </c>
      <c r="U13" s="136" t="str">
        <f t="shared" si="3"/>
        <v>Use column to left</v>
      </c>
      <c r="V13" s="133" t="s">
        <v>303</v>
      </c>
      <c r="W13" s="126" t="str">
        <f t="shared" si="4"/>
        <v>Unfilled fields on left</v>
      </c>
      <c r="Y13" s="17"/>
      <c r="Z13" s="148" t="str">
        <f t="shared" si="5"/>
        <v>Missing information in this row. Leave the 'Description of input/output' (Column C) blank for this row if it is not used in this module</v>
      </c>
    </row>
    <row r="14" spans="2:26">
      <c r="B14" s="124" t="s">
        <v>310</v>
      </c>
      <c r="C14" s="125" t="s">
        <v>311</v>
      </c>
      <c r="D14" s="8" t="s">
        <v>298</v>
      </c>
      <c r="E14" s="132"/>
      <c r="F14" s="132"/>
      <c r="G14" s="132"/>
      <c r="H14" s="134"/>
      <c r="I14" s="134"/>
      <c r="J14" s="134"/>
      <c r="K14" s="134"/>
      <c r="L14" s="134"/>
      <c r="M14" s="134"/>
      <c r="N14" s="14"/>
      <c r="O14" s="33">
        <f t="shared" si="1"/>
        <v>0</v>
      </c>
      <c r="P14" s="3"/>
      <c r="T14" s="136" t="str">
        <f t="shared" si="2"/>
        <v>Enter data here</v>
      </c>
      <c r="U14" s="136" t="str">
        <f t="shared" si="3"/>
        <v>Use column to left</v>
      </c>
      <c r="V14" s="133" t="s">
        <v>303</v>
      </c>
      <c r="W14" s="126" t="str">
        <f t="shared" si="4"/>
        <v>Unfilled fields on left</v>
      </c>
      <c r="Y14" s="17"/>
      <c r="Z14" s="148" t="str">
        <f t="shared" si="5"/>
        <v>Missing information in this row. Leave the 'Description of input/output' (Column C) blank for this row if it is not used in this module</v>
      </c>
    </row>
    <row r="15" spans="2:26">
      <c r="B15" s="124" t="s">
        <v>310</v>
      </c>
      <c r="C15" s="125" t="s">
        <v>312</v>
      </c>
      <c r="D15" s="8" t="s">
        <v>298</v>
      </c>
      <c r="E15" s="132"/>
      <c r="F15" s="132"/>
      <c r="G15" s="132"/>
      <c r="H15" s="134"/>
      <c r="I15" s="134"/>
      <c r="J15" s="134"/>
      <c r="K15" s="134"/>
      <c r="L15" s="134"/>
      <c r="M15" s="134"/>
      <c r="N15" s="14"/>
      <c r="O15" s="33">
        <f t="shared" si="1"/>
        <v>0</v>
      </c>
      <c r="P15" s="3"/>
      <c r="T15" s="136" t="str">
        <f t="shared" si="2"/>
        <v>Enter data here</v>
      </c>
      <c r="U15" s="136" t="str">
        <f t="shared" si="3"/>
        <v>Use column to left</v>
      </c>
      <c r="V15" s="133" t="s">
        <v>303</v>
      </c>
      <c r="W15" s="126" t="str">
        <f t="shared" si="4"/>
        <v>Unfilled fields on left</v>
      </c>
      <c r="Y15" s="17"/>
      <c r="Z15" s="148" t="str">
        <f t="shared" si="5"/>
        <v>Missing information in this row. Leave the 'Description of input/output' (Column C) blank for this row if it is not used in this module</v>
      </c>
    </row>
    <row r="16" spans="2:26">
      <c r="B16" s="126" t="str">
        <f>IF(Summary!$C$9="Yes","","Materials")</f>
        <v>Materials</v>
      </c>
      <c r="C16" s="126" t="str">
        <f>IF(Summary!$C$9="Yes","",'CO2 transport'!C19)</f>
        <v>e.g. Captured CO2</v>
      </c>
      <c r="D16" s="126" t="str">
        <f>IF(Summary!$C$9="Yes","","tonnes/yr")</f>
        <v>tonnes/yr</v>
      </c>
      <c r="E16" s="126">
        <f>IF(Summary!$C$9="Yes","",IF(Summary!$C$5="Yes",'CO2 transport'!E19,IF(Summary!$C$4="Yes",'CO2 processing'!E19,'CO2 capture'!E19)))</f>
        <v>0</v>
      </c>
      <c r="F16" s="132"/>
      <c r="G16" s="132"/>
      <c r="H16" s="134"/>
      <c r="I16" s="126" t="str">
        <f>IF(Summary!$C$9="Yes","","No")</f>
        <v>No</v>
      </c>
      <c r="J16" s="126">
        <f>IF(Summary!$C$9="Yes","",'CO2 transport'!J19)</f>
        <v>0</v>
      </c>
      <c r="K16" s="134"/>
      <c r="L16" s="126">
        <f>IF(Summary!$C$9="Yes","",'CO2 transport'!L19)</f>
        <v>0</v>
      </c>
      <c r="M16" s="134"/>
      <c r="N16" s="14"/>
      <c r="O16" s="33">
        <f>IF(Summary!$C$9="Yes","",IF($D16="MWh/yr (LHV)",$E16,$J16*$E16*(1-$L16)/3.6))</f>
        <v>0</v>
      </c>
      <c r="P16" s="3"/>
      <c r="T16" s="126" t="e">
        <f>IF(Summary!$C$9="Yes","",SUM(Summary!$N$3:$N$5))</f>
        <v>#VALUE!</v>
      </c>
      <c r="U16" s="3"/>
      <c r="V16" s="126" t="str">
        <f>IF(Summary!$C$9="Yes","","Accounting for all the upstream emissions in supplying the delivered CO2. Any of this CO2 released during this process step will have nil burden in the outputs table below")</f>
        <v>Accounting for all the upstream emissions in supplying the delivered CO2. Any of this CO2 released during this process step will have nil burden in the outputs table below</v>
      </c>
      <c r="W16" s="126" t="str">
        <f>IF(Summary!$C$9="Yes","",IFERROR(IF(D16="tonnes/yr", $T16*$E16/($O$19*3.6), "Wrong units for delivered CO2 used"), "Unfilled fields on left"))</f>
        <v>Unfilled fields on left</v>
      </c>
      <c r="Y16" s="13"/>
      <c r="Z16" s="148" t="str">
        <f>IF(AND(C16&lt;&gt;"",OR(E16="",J16="",L16="",ISERROR(T16))),"Missing information in this row, check delivered CO2 intensity calculations if applicable.","")</f>
        <v>Missing information in this row, check delivered CO2 intensity calculations if applicable.</v>
      </c>
    </row>
    <row r="17" spans="2:26">
      <c r="E17" s="10"/>
      <c r="F17" s="10"/>
      <c r="G17" s="10"/>
      <c r="H17" s="10"/>
      <c r="I17" s="10"/>
      <c r="J17" s="10"/>
      <c r="K17" s="10"/>
      <c r="L17" s="10"/>
      <c r="M17" s="10"/>
      <c r="N17" s="3"/>
      <c r="O17" s="3"/>
      <c r="P17" s="3"/>
      <c r="T17" s="3"/>
      <c r="U17" s="3"/>
      <c r="V17" s="3"/>
      <c r="W17" s="3"/>
      <c r="Z17" s="3"/>
    </row>
    <row r="18" spans="2:26">
      <c r="B18" s="123" t="s">
        <v>313</v>
      </c>
      <c r="C18" s="119"/>
      <c r="D18" s="119"/>
      <c r="E18" s="138"/>
      <c r="F18" s="139"/>
      <c r="G18" s="139"/>
      <c r="H18" s="135"/>
      <c r="I18" s="135"/>
      <c r="J18" s="135"/>
      <c r="K18" s="135"/>
      <c r="L18" s="135"/>
      <c r="M18" s="135"/>
      <c r="N18" s="122"/>
      <c r="O18" s="122"/>
      <c r="P18" s="122"/>
      <c r="Q18" s="122"/>
      <c r="R18" s="122"/>
      <c r="S18" s="122"/>
      <c r="T18" s="135"/>
      <c r="U18" s="135"/>
      <c r="V18" s="135"/>
      <c r="W18" s="135"/>
      <c r="X18" s="122"/>
      <c r="Y18" s="122"/>
      <c r="Z18" s="3"/>
    </row>
    <row r="19" spans="2:26">
      <c r="B19" s="9" t="s">
        <v>314</v>
      </c>
      <c r="C19" s="125" t="s">
        <v>388</v>
      </c>
      <c r="D19" s="8" t="s">
        <v>298</v>
      </c>
      <c r="E19" s="132"/>
      <c r="F19" s="132"/>
      <c r="G19" s="132"/>
      <c r="H19" s="132"/>
      <c r="I19" s="132" t="s">
        <v>189</v>
      </c>
      <c r="J19" s="132"/>
      <c r="K19" s="132"/>
      <c r="L19" s="132"/>
      <c r="M19" s="132"/>
      <c r="N19" s="14"/>
      <c r="O19" s="33">
        <f t="shared" ref="O19:O32" si="6">IF($D19="MWh/yr (LHV)",$E19,$J19*$E19*(1-$L19)/3.6)</f>
        <v>0</v>
      </c>
      <c r="P19" s="143" t="str">
        <f>IFERROR(O19/O5,"")</f>
        <v/>
      </c>
      <c r="R19" s="33">
        <f>IF($D19="MWh/yr (LHV)",$E19,$E19*MAX(0, $J19*(1-$L19)-2.441*$L19)/kWh_to_MJ)</f>
        <v>0</v>
      </c>
      <c r="S19" s="142" t="str">
        <f t="shared" ref="S19:S25" si="7">IFERROR(R19/(SUM($R$19:$R$25)),"")</f>
        <v/>
      </c>
      <c r="T19" s="144"/>
      <c r="U19" s="144"/>
      <c r="V19" s="144"/>
      <c r="W19" s="127"/>
      <c r="Y19" s="13"/>
      <c r="Z19" s="148" t="str">
        <f t="shared" ref="Z19:Z25" si="8">IF(AND(C19&lt;&gt;"",OR(E19="",J19="",L19="")),"Missing information in this row. Leave the 'Description of input/output' (Column C) blank for this row if it is not used in this module","")</f>
        <v>Missing information in this row. Leave the 'Description of input/output' (Column C) blank for this row if it is not used in this module</v>
      </c>
    </row>
    <row r="20" spans="2:26" s="6" customFormat="1">
      <c r="B20" s="124" t="s">
        <v>316</v>
      </c>
      <c r="C20" s="125" t="s">
        <v>389</v>
      </c>
      <c r="D20" s="8" t="s">
        <v>298</v>
      </c>
      <c r="E20" s="132"/>
      <c r="F20" s="132"/>
      <c r="G20" s="132"/>
      <c r="H20" s="134"/>
      <c r="I20" s="134"/>
      <c r="J20" s="134"/>
      <c r="K20" s="134"/>
      <c r="L20" s="134"/>
      <c r="M20" s="134"/>
      <c r="N20" s="14"/>
      <c r="O20" s="33">
        <f t="shared" si="6"/>
        <v>0</v>
      </c>
      <c r="P20" s="3"/>
      <c r="Q20" s="3"/>
      <c r="R20" s="33">
        <f>IF($D20="MWh/yr (LHV)",$E20,$E20*MAX(0, $J20*(1-$L20)-2.441*$L20)/kWh_to_MJ)</f>
        <v>0</v>
      </c>
      <c r="S20" s="142" t="str">
        <f t="shared" si="7"/>
        <v/>
      </c>
      <c r="T20" s="144"/>
      <c r="U20" s="144"/>
      <c r="V20" s="144"/>
      <c r="W20" s="127"/>
      <c r="Y20" s="13"/>
      <c r="Z20" s="148" t="str">
        <f t="shared" si="8"/>
        <v>Missing information in this row. Leave the 'Description of input/output' (Column C) blank for this row if it is not used in this module</v>
      </c>
    </row>
    <row r="21" spans="2:26" s="6" customFormat="1">
      <c r="B21" s="124" t="s">
        <v>316</v>
      </c>
      <c r="C21" s="125" t="s">
        <v>305</v>
      </c>
      <c r="D21" s="8" t="s">
        <v>298</v>
      </c>
      <c r="E21" s="132"/>
      <c r="F21" s="132"/>
      <c r="G21" s="132"/>
      <c r="H21" s="134"/>
      <c r="I21" s="134"/>
      <c r="J21" s="134"/>
      <c r="K21" s="134"/>
      <c r="L21" s="134"/>
      <c r="M21" s="134"/>
      <c r="N21" s="14"/>
      <c r="O21" s="33">
        <f t="shared" si="6"/>
        <v>0</v>
      </c>
      <c r="P21" s="3"/>
      <c r="Q21" s="3"/>
      <c r="R21" s="33">
        <f>IF($D21="MWh/yr (LHV)",$E21,$E21*MAX(0, $J21*(1-$L21)-2.441*$L21)/kWh_to_MJ)</f>
        <v>0</v>
      </c>
      <c r="S21" s="142" t="str">
        <f t="shared" si="7"/>
        <v/>
      </c>
      <c r="T21" s="144"/>
      <c r="U21" s="144"/>
      <c r="V21" s="144"/>
      <c r="W21" s="127"/>
      <c r="Y21" s="13"/>
      <c r="Z21" s="148" t="str">
        <f t="shared" si="8"/>
        <v>Missing information in this row. Leave the 'Description of input/output' (Column C) blank for this row if it is not used in this module</v>
      </c>
    </row>
    <row r="22" spans="2:26" s="6" customFormat="1">
      <c r="B22" s="124" t="s">
        <v>316</v>
      </c>
      <c r="C22" s="125"/>
      <c r="D22" s="8" t="s">
        <v>298</v>
      </c>
      <c r="E22" s="132"/>
      <c r="F22" s="132"/>
      <c r="G22" s="132"/>
      <c r="H22" s="134"/>
      <c r="I22" s="134"/>
      <c r="J22" s="134"/>
      <c r="K22" s="134"/>
      <c r="L22" s="134"/>
      <c r="M22" s="134"/>
      <c r="N22" s="14"/>
      <c r="O22" s="33">
        <f t="shared" si="6"/>
        <v>0</v>
      </c>
      <c r="P22" s="3"/>
      <c r="Q22" s="3"/>
      <c r="R22" s="33">
        <f>IF($D22="MWh/yr (LHV)",$E22,$E22*MAX(0, $J22*(1-$L22)-2.441*$L22)/kWh_to_MJ)</f>
        <v>0</v>
      </c>
      <c r="S22" s="142" t="str">
        <f t="shared" si="7"/>
        <v/>
      </c>
      <c r="T22" s="144"/>
      <c r="U22" s="144"/>
      <c r="V22" s="144"/>
      <c r="W22" s="127"/>
      <c r="Y22" s="13"/>
      <c r="Z22" s="148" t="str">
        <f t="shared" si="8"/>
        <v/>
      </c>
    </row>
    <row r="23" spans="2:26" s="6" customFormat="1">
      <c r="B23" s="124" t="s">
        <v>356</v>
      </c>
      <c r="C23" s="125" t="s">
        <v>357</v>
      </c>
      <c r="D23" s="8" t="s">
        <v>302</v>
      </c>
      <c r="E23" s="132"/>
      <c r="F23" s="132"/>
      <c r="G23" s="132"/>
      <c r="H23" s="134"/>
      <c r="I23" s="134"/>
      <c r="J23" s="134" t="s">
        <v>358</v>
      </c>
      <c r="K23" s="136"/>
      <c r="L23" s="134" t="s">
        <v>358</v>
      </c>
      <c r="M23" s="134"/>
      <c r="N23" s="137"/>
      <c r="O23" s="33">
        <f t="shared" si="6"/>
        <v>0</v>
      </c>
      <c r="P23" s="3"/>
      <c r="Q23" s="3"/>
      <c r="R23" s="33">
        <f>IF($D23="MWh/yr (LHV)",$E23,$E23*MAX(0, $J23*(1-$L23)-2.441*$L23)/kWh_to_MJ)</f>
        <v>0</v>
      </c>
      <c r="S23" s="142" t="str">
        <f t="shared" si="7"/>
        <v/>
      </c>
      <c r="T23" s="144"/>
      <c r="U23" s="144"/>
      <c r="V23" s="144"/>
      <c r="W23" s="127"/>
      <c r="Y23" s="13"/>
      <c r="Z23" s="148" t="str">
        <f t="shared" si="8"/>
        <v>Missing information in this row. Leave the 'Description of input/output' (Column C) blank for this row if it is not used in this module</v>
      </c>
    </row>
    <row r="24" spans="2:26" s="6" customFormat="1">
      <c r="B24" s="124" t="s">
        <v>359</v>
      </c>
      <c r="C24" s="125" t="s">
        <v>360</v>
      </c>
      <c r="D24" s="8" t="s">
        <v>302</v>
      </c>
      <c r="E24" s="132"/>
      <c r="F24" s="132"/>
      <c r="G24" s="132"/>
      <c r="H24" s="134"/>
      <c r="I24" s="134"/>
      <c r="J24" s="133" t="s">
        <v>361</v>
      </c>
      <c r="K24" s="136"/>
      <c r="L24" s="134" t="s">
        <v>358</v>
      </c>
      <c r="M24" s="134"/>
      <c r="N24" s="133" t="s">
        <v>362</v>
      </c>
      <c r="O24" s="33">
        <f t="shared" si="6"/>
        <v>0</v>
      </c>
      <c r="P24" s="3"/>
      <c r="Q24" s="3"/>
      <c r="R24" s="33">
        <f>IF($D24="MWh/yr (LHV)",$E24,$E24*MAX(0, $J24*(1-$L24)-2.441*$L24)/kWh_to_MJ)*IF(OR(N24="", NOT(ISNUMBER(N24))), 1, (N24)/(N24+273.15))</f>
        <v>0</v>
      </c>
      <c r="S24" s="142" t="str">
        <f t="shared" si="7"/>
        <v/>
      </c>
      <c r="T24" s="144"/>
      <c r="U24" s="144"/>
      <c r="V24" s="144"/>
      <c r="W24" s="127"/>
      <c r="Y24" s="13"/>
      <c r="Z24" s="148" t="str">
        <f t="shared" si="8"/>
        <v>Missing information in this row. Leave the 'Description of input/output' (Column C) blank for this row if it is not used in this module</v>
      </c>
    </row>
    <row r="25" spans="2:26" s="6" customFormat="1">
      <c r="B25" s="124" t="s">
        <v>363</v>
      </c>
      <c r="C25" s="125" t="s">
        <v>364</v>
      </c>
      <c r="D25" s="8" t="s">
        <v>302</v>
      </c>
      <c r="E25" s="132"/>
      <c r="F25" s="132"/>
      <c r="G25" s="132"/>
      <c r="H25" s="134"/>
      <c r="I25" s="134"/>
      <c r="J25" s="133" t="s">
        <v>361</v>
      </c>
      <c r="K25" s="134"/>
      <c r="L25" s="134" t="s">
        <v>358</v>
      </c>
      <c r="M25" s="134"/>
      <c r="N25" s="133" t="s">
        <v>362</v>
      </c>
      <c r="O25" s="33">
        <f t="shared" si="6"/>
        <v>0</v>
      </c>
      <c r="P25" s="3"/>
      <c r="Q25" s="3"/>
      <c r="R25" s="33">
        <f>IF($D25="MWh/yr (LHV)",$E25,$E25*MAX(0, $J25*(1-$L25)-2.441*$L25)/kWh_to_MJ)*IF(OR(N25="", NOT(ISNUMBER(N25))), 1, (N25)/(N25+273.15))</f>
        <v>0</v>
      </c>
      <c r="S25" s="142" t="str">
        <f t="shared" si="7"/>
        <v/>
      </c>
      <c r="T25" s="144"/>
      <c r="U25" s="144"/>
      <c r="V25" s="144"/>
      <c r="W25" s="127"/>
      <c r="Y25" s="13"/>
      <c r="Z25" s="148" t="str">
        <f t="shared" si="8"/>
        <v>Missing information in this row. Leave the 'Description of input/output' (Column C) blank for this row if it is not used in this module</v>
      </c>
    </row>
    <row r="26" spans="2:26" s="6" customFormat="1">
      <c r="E26" s="158"/>
      <c r="F26" s="158"/>
      <c r="G26" s="158"/>
      <c r="H26" s="158"/>
      <c r="I26" s="158"/>
    </row>
    <row r="27" spans="2:26">
      <c r="B27" s="123" t="s">
        <v>317</v>
      </c>
      <c r="C27" s="119"/>
      <c r="D27" s="119"/>
      <c r="E27" s="138"/>
      <c r="F27" s="139"/>
      <c r="G27" s="139"/>
      <c r="H27" s="135"/>
      <c r="I27" s="135"/>
      <c r="J27" s="135"/>
      <c r="K27" s="135"/>
      <c r="L27" s="135"/>
      <c r="M27" s="135"/>
      <c r="N27" s="122"/>
      <c r="O27" s="122"/>
      <c r="P27" s="122"/>
      <c r="Q27" s="122"/>
      <c r="R27" s="122"/>
      <c r="S27" s="122"/>
      <c r="T27" s="135"/>
      <c r="U27" s="135"/>
      <c r="V27" s="135"/>
      <c r="W27" s="135"/>
      <c r="X27" s="122"/>
      <c r="Y27" s="122"/>
      <c r="Z27" s="3"/>
    </row>
    <row r="28" spans="2:26" s="6" customFormat="1">
      <c r="B28" s="124" t="s">
        <v>318</v>
      </c>
      <c r="C28" s="125" t="s">
        <v>319</v>
      </c>
      <c r="D28" s="8" t="s">
        <v>298</v>
      </c>
      <c r="E28" s="132"/>
      <c r="F28" s="132"/>
      <c r="G28" s="132"/>
      <c r="H28" s="134"/>
      <c r="I28" s="134"/>
      <c r="J28" s="134"/>
      <c r="K28" s="134"/>
      <c r="L28" s="134"/>
      <c r="M28" s="134"/>
      <c r="N28" s="14"/>
      <c r="O28" s="33">
        <f t="shared" si="6"/>
        <v>0</v>
      </c>
      <c r="P28" s="3"/>
      <c r="Q28" s="3"/>
      <c r="R28" s="3"/>
      <c r="S28" s="3"/>
      <c r="T28" s="136" t="str">
        <f t="shared" ref="T28:T32" si="9">IF(B28="", "", IF(D28="MWh/yr (LHV)", "Use column to right", "Enter data here"))</f>
        <v>Enter data here</v>
      </c>
      <c r="U28" s="136" t="str">
        <f t="shared" ref="U28:U32" si="10">IF(B28="", "", IF(D28="MWh/yr (LHV)", "Enter data here", "Use column to left"))</f>
        <v>Use column to left</v>
      </c>
      <c r="V28" s="133" t="s">
        <v>320</v>
      </c>
      <c r="W28" s="126" t="str">
        <f t="shared" ref="W28:W32" si="11">IFERROR(IF(D28="tonnes/yr", $T28*$E28/($O$19*3.6), $U28*$E28*3.6/($O$19*3.6)), "Unfilled fields on left")</f>
        <v>Unfilled fields on left</v>
      </c>
      <c r="Y28" s="13"/>
      <c r="Z28" s="148" t="str">
        <f t="shared" ref="Z28:Z45" si="12">IF(AND(C28&lt;&gt;"",OR(E28="",J28="",L28="",T28="Enter data here",U28="Enter data here")),"Missing information in this row. Leave the 'Description of input/output' (Column C) blank for this row if it is not used in this module","")</f>
        <v>Missing information in this row. Leave the 'Description of input/output' (Column C) blank for this row if it is not used in this module</v>
      </c>
    </row>
    <row r="29" spans="2:26" s="6" customFormat="1">
      <c r="B29" s="124" t="s">
        <v>318</v>
      </c>
      <c r="C29" s="125" t="s">
        <v>321</v>
      </c>
      <c r="D29" s="8" t="s">
        <v>298</v>
      </c>
      <c r="E29" s="132"/>
      <c r="F29" s="132"/>
      <c r="G29" s="132"/>
      <c r="H29" s="134"/>
      <c r="I29" s="134"/>
      <c r="J29" s="134"/>
      <c r="K29" s="134"/>
      <c r="L29" s="134"/>
      <c r="M29" s="134"/>
      <c r="N29" s="14"/>
      <c r="O29" s="33">
        <f t="shared" si="6"/>
        <v>0</v>
      </c>
      <c r="P29" s="3"/>
      <c r="Q29" s="3"/>
      <c r="R29" s="3"/>
      <c r="S29" s="3"/>
      <c r="T29" s="136" t="str">
        <f t="shared" si="9"/>
        <v>Enter data here</v>
      </c>
      <c r="U29" s="136" t="str">
        <f t="shared" si="10"/>
        <v>Use column to left</v>
      </c>
      <c r="V29" s="133" t="s">
        <v>320</v>
      </c>
      <c r="W29" s="126" t="str">
        <f t="shared" si="11"/>
        <v>Unfilled fields on left</v>
      </c>
      <c r="Y29" s="13"/>
      <c r="Z29" s="148" t="str">
        <f t="shared" si="12"/>
        <v>Missing information in this row. Leave the 'Description of input/output' (Column C) blank for this row if it is not used in this module</v>
      </c>
    </row>
    <row r="30" spans="2:26" s="6" customFormat="1">
      <c r="B30" s="124" t="s">
        <v>318</v>
      </c>
      <c r="C30" s="125" t="s">
        <v>365</v>
      </c>
      <c r="D30" s="8" t="s">
        <v>298</v>
      </c>
      <c r="E30" s="132"/>
      <c r="F30" s="132"/>
      <c r="G30" s="132"/>
      <c r="H30" s="134"/>
      <c r="I30" s="134"/>
      <c r="J30" s="134"/>
      <c r="K30" s="134"/>
      <c r="L30" s="134"/>
      <c r="M30" s="134"/>
      <c r="N30" s="14"/>
      <c r="O30" s="33">
        <f t="shared" si="6"/>
        <v>0</v>
      </c>
      <c r="P30" s="3"/>
      <c r="Q30" s="3"/>
      <c r="R30" s="3"/>
      <c r="S30" s="3"/>
      <c r="T30" s="136" t="str">
        <f t="shared" si="9"/>
        <v>Enter data here</v>
      </c>
      <c r="U30" s="136" t="str">
        <f t="shared" si="10"/>
        <v>Use column to left</v>
      </c>
      <c r="V30" s="133" t="s">
        <v>320</v>
      </c>
      <c r="W30" s="126" t="str">
        <f t="shared" si="11"/>
        <v>Unfilled fields on left</v>
      </c>
      <c r="Y30" s="13"/>
      <c r="Z30" s="148" t="str">
        <f t="shared" si="12"/>
        <v>Missing information in this row. Leave the 'Description of input/output' (Column C) blank for this row if it is not used in this module</v>
      </c>
    </row>
    <row r="31" spans="2:26" s="6" customFormat="1">
      <c r="B31" s="124" t="s">
        <v>322</v>
      </c>
      <c r="C31" s="125" t="s">
        <v>323</v>
      </c>
      <c r="D31" s="8" t="s">
        <v>298</v>
      </c>
      <c r="E31" s="132"/>
      <c r="F31" s="132"/>
      <c r="G31" s="132"/>
      <c r="H31" s="134"/>
      <c r="I31" s="134"/>
      <c r="J31" s="134"/>
      <c r="K31" s="134"/>
      <c r="L31" s="134"/>
      <c r="M31" s="134"/>
      <c r="N31" s="14"/>
      <c r="O31" s="33">
        <f t="shared" si="6"/>
        <v>0</v>
      </c>
      <c r="P31" s="3"/>
      <c r="Q31" s="3"/>
      <c r="R31" s="3"/>
      <c r="S31" s="3"/>
      <c r="T31" s="136" t="str">
        <f t="shared" si="9"/>
        <v>Enter data here</v>
      </c>
      <c r="U31" s="136" t="str">
        <f t="shared" si="10"/>
        <v>Use column to left</v>
      </c>
      <c r="V31" s="133" t="s">
        <v>320</v>
      </c>
      <c r="W31" s="126" t="str">
        <f t="shared" si="11"/>
        <v>Unfilled fields on left</v>
      </c>
      <c r="Y31" s="13"/>
      <c r="Z31" s="148" t="str">
        <f t="shared" si="12"/>
        <v>Missing information in this row. Leave the 'Description of input/output' (Column C) blank for this row if it is not used in this module</v>
      </c>
    </row>
    <row r="32" spans="2:26" s="6" customFormat="1">
      <c r="B32" s="124" t="s">
        <v>322</v>
      </c>
      <c r="C32" s="125" t="s">
        <v>324</v>
      </c>
      <c r="D32" s="8" t="s">
        <v>298</v>
      </c>
      <c r="E32" s="132"/>
      <c r="F32" s="132"/>
      <c r="G32" s="132"/>
      <c r="H32" s="134"/>
      <c r="I32" s="134"/>
      <c r="J32" s="134"/>
      <c r="K32" s="134"/>
      <c r="L32" s="134"/>
      <c r="M32" s="134"/>
      <c r="N32" s="14"/>
      <c r="O32" s="33">
        <f t="shared" si="6"/>
        <v>0</v>
      </c>
      <c r="P32" s="3"/>
      <c r="Q32" s="3"/>
      <c r="R32" s="3"/>
      <c r="S32" s="3"/>
      <c r="T32" s="136" t="str">
        <f t="shared" si="9"/>
        <v>Enter data here</v>
      </c>
      <c r="U32" s="136" t="str">
        <f t="shared" si="10"/>
        <v>Use column to left</v>
      </c>
      <c r="V32" s="133" t="s">
        <v>320</v>
      </c>
      <c r="W32" s="126" t="str">
        <f t="shared" si="11"/>
        <v>Unfilled fields on left</v>
      </c>
      <c r="Y32" s="13"/>
      <c r="Z32" s="148" t="str">
        <f t="shared" si="12"/>
        <v>Missing information in this row. Leave the 'Description of input/output' (Column C) blank for this row if it is not used in this module</v>
      </c>
    </row>
    <row r="33" spans="2:26" s="6" customFormat="1">
      <c r="B33" s="124" t="s">
        <v>325</v>
      </c>
      <c r="C33" s="125" t="s">
        <v>366</v>
      </c>
      <c r="D33" s="8" t="s">
        <v>298</v>
      </c>
      <c r="E33" s="132"/>
      <c r="F33" s="132"/>
      <c r="G33" s="132"/>
      <c r="H33" s="134"/>
      <c r="I33" s="134"/>
      <c r="J33" s="134"/>
      <c r="K33" s="134"/>
      <c r="L33" s="134"/>
      <c r="M33" s="134"/>
      <c r="N33" s="14"/>
      <c r="O33" s="33">
        <v>0</v>
      </c>
      <c r="P33" s="3"/>
      <c r="Q33" s="3"/>
      <c r="R33" s="3"/>
      <c r="S33" s="3"/>
      <c r="T33" s="133">
        <v>0</v>
      </c>
      <c r="U33" s="144"/>
      <c r="V33" s="133" t="s">
        <v>367</v>
      </c>
      <c r="W33" s="126" t="str">
        <f t="shared" ref="W33:W45" si="13">IFERROR(IF(D33="tonnes/yr", $T33*$E33/($O$19*3.6), $U33*$E33*3.6/($O$19*3.6)), "Unfilled fields on left")</f>
        <v>Unfilled fields on left</v>
      </c>
      <c r="Y33" s="13"/>
      <c r="Z33" s="148" t="str">
        <f t="shared" si="12"/>
        <v>Missing information in this row. Leave the 'Description of input/output' (Column C) blank for this row if it is not used in this module</v>
      </c>
    </row>
    <row r="34" spans="2:26" s="6" customFormat="1">
      <c r="B34" s="124" t="s">
        <v>325</v>
      </c>
      <c r="C34" s="125" t="s">
        <v>368</v>
      </c>
      <c r="D34" s="8" t="s">
        <v>298</v>
      </c>
      <c r="E34" s="132"/>
      <c r="F34" s="132"/>
      <c r="G34" s="132"/>
      <c r="H34" s="134"/>
      <c r="I34" s="134"/>
      <c r="J34" s="134"/>
      <c r="K34" s="134"/>
      <c r="L34" s="134"/>
      <c r="M34" s="134"/>
      <c r="N34" s="14"/>
      <c r="O34" s="33">
        <v>0</v>
      </c>
      <c r="P34" s="3"/>
      <c r="Q34" s="3"/>
      <c r="R34" s="3"/>
      <c r="S34" s="3"/>
      <c r="T34" s="133">
        <v>0</v>
      </c>
      <c r="U34" s="144"/>
      <c r="V34" s="133" t="s">
        <v>369</v>
      </c>
      <c r="W34" s="126" t="str">
        <f t="shared" si="13"/>
        <v>Unfilled fields on left</v>
      </c>
      <c r="Y34" s="13"/>
      <c r="Z34" s="148" t="str">
        <f t="shared" si="12"/>
        <v>Missing information in this row. Leave the 'Description of input/output' (Column C) blank for this row if it is not used in this module</v>
      </c>
    </row>
    <row r="35" spans="2:26" s="6" customFormat="1">
      <c r="B35" s="124" t="s">
        <v>325</v>
      </c>
      <c r="C35" s="125" t="s">
        <v>370</v>
      </c>
      <c r="D35" s="8" t="s">
        <v>298</v>
      </c>
      <c r="E35" s="132"/>
      <c r="F35" s="132"/>
      <c r="G35" s="132"/>
      <c r="H35" s="134"/>
      <c r="I35" s="134"/>
      <c r="J35" s="134"/>
      <c r="K35" s="134"/>
      <c r="L35" s="134"/>
      <c r="M35" s="134"/>
      <c r="N35" s="14"/>
      <c r="O35" s="33">
        <v>0</v>
      </c>
      <c r="P35" s="3"/>
      <c r="Q35" s="3"/>
      <c r="R35" s="3"/>
      <c r="S35" s="3"/>
      <c r="T35" s="133">
        <v>1000</v>
      </c>
      <c r="U35" s="144"/>
      <c r="V35" s="133" t="s">
        <v>371</v>
      </c>
      <c r="W35" s="126" t="str">
        <f t="shared" si="13"/>
        <v>Unfilled fields on left</v>
      </c>
      <c r="Y35" s="13"/>
      <c r="Z35" s="148" t="str">
        <f t="shared" si="12"/>
        <v>Missing information in this row. Leave the 'Description of input/output' (Column C) blank for this row if it is not used in this module</v>
      </c>
    </row>
    <row r="36" spans="2:26" s="6" customFormat="1">
      <c r="B36" s="124" t="s">
        <v>372</v>
      </c>
      <c r="C36" s="125" t="s">
        <v>373</v>
      </c>
      <c r="D36" s="8" t="s">
        <v>298</v>
      </c>
      <c r="E36" s="132"/>
      <c r="F36" s="132"/>
      <c r="G36" s="132"/>
      <c r="H36" s="134"/>
      <c r="I36" s="134"/>
      <c r="J36" s="134"/>
      <c r="K36" s="134"/>
      <c r="L36" s="134"/>
      <c r="M36" s="134"/>
      <c r="N36" s="14"/>
      <c r="O36" s="33">
        <v>0</v>
      </c>
      <c r="P36" s="3"/>
      <c r="Q36" s="3"/>
      <c r="R36" s="3"/>
      <c r="S36" s="3"/>
      <c r="T36" s="133">
        <v>-1000</v>
      </c>
      <c r="U36" s="144"/>
      <c r="V36" s="133" t="s">
        <v>374</v>
      </c>
      <c r="W36" s="126" t="str">
        <f t="shared" si="13"/>
        <v>Unfilled fields on left</v>
      </c>
      <c r="Y36" s="13"/>
      <c r="Z36" s="148" t="str">
        <f t="shared" si="12"/>
        <v>Missing information in this row. Leave the 'Description of input/output' (Column C) blank for this row if it is not used in this module</v>
      </c>
    </row>
    <row r="37" spans="2:26" s="6" customFormat="1">
      <c r="B37" s="124" t="s">
        <v>372</v>
      </c>
      <c r="C37" s="125" t="s">
        <v>375</v>
      </c>
      <c r="D37" s="8" t="s">
        <v>298</v>
      </c>
      <c r="E37" s="132"/>
      <c r="F37" s="132"/>
      <c r="G37" s="132"/>
      <c r="H37" s="134"/>
      <c r="I37" s="134"/>
      <c r="J37" s="134"/>
      <c r="K37" s="134"/>
      <c r="L37" s="134"/>
      <c r="M37" s="134"/>
      <c r="N37" s="14"/>
      <c r="O37" s="33">
        <v>0</v>
      </c>
      <c r="P37" s="3"/>
      <c r="Q37" s="3"/>
      <c r="R37" s="3"/>
      <c r="S37" s="3"/>
      <c r="T37" s="133">
        <v>-1000</v>
      </c>
      <c r="U37" s="144"/>
      <c r="V37" s="133" t="s">
        <v>376</v>
      </c>
      <c r="W37" s="126" t="str">
        <f t="shared" si="13"/>
        <v>Unfilled fields on left</v>
      </c>
      <c r="Y37" s="13"/>
      <c r="Z37" s="148" t="str">
        <f t="shared" si="12"/>
        <v>Missing information in this row. Leave the 'Description of input/output' (Column C) blank for this row if it is not used in this module</v>
      </c>
    </row>
    <row r="38" spans="2:26">
      <c r="B38" s="124" t="s">
        <v>377</v>
      </c>
      <c r="C38" s="125" t="s">
        <v>378</v>
      </c>
      <c r="D38" s="8" t="s">
        <v>298</v>
      </c>
      <c r="E38" s="132"/>
      <c r="F38" s="132"/>
      <c r="G38" s="132"/>
      <c r="H38" s="134"/>
      <c r="I38" s="134"/>
      <c r="J38" s="134"/>
      <c r="K38" s="134"/>
      <c r="L38" s="134"/>
      <c r="M38" s="134"/>
      <c r="N38" s="14"/>
      <c r="O38" s="33">
        <v>0</v>
      </c>
      <c r="P38" s="3"/>
      <c r="T38" s="133">
        <v>0</v>
      </c>
      <c r="U38" s="144"/>
      <c r="V38" s="133" t="s">
        <v>379</v>
      </c>
      <c r="W38" s="126" t="str">
        <f t="shared" si="13"/>
        <v>Unfilled fields on left</v>
      </c>
      <c r="X38" s="6"/>
      <c r="Y38" s="13"/>
      <c r="Z38" s="148" t="str">
        <f t="shared" si="12"/>
        <v>Missing information in this row. Leave the 'Description of input/output' (Column C) blank for this row if it is not used in this module</v>
      </c>
    </row>
    <row r="39" spans="2:26">
      <c r="B39" s="124" t="s">
        <v>377</v>
      </c>
      <c r="C39" s="125" t="s">
        <v>380</v>
      </c>
      <c r="D39" s="8" t="s">
        <v>298</v>
      </c>
      <c r="E39" s="132"/>
      <c r="F39" s="132"/>
      <c r="G39" s="132"/>
      <c r="H39" s="134"/>
      <c r="I39" s="134"/>
      <c r="J39" s="134"/>
      <c r="K39" s="134"/>
      <c r="L39" s="134"/>
      <c r="M39" s="134"/>
      <c r="N39" s="14"/>
      <c r="O39" s="33">
        <v>0</v>
      </c>
      <c r="P39" s="3"/>
      <c r="T39" s="133">
        <v>0</v>
      </c>
      <c r="U39" s="144"/>
      <c r="V39" s="133" t="s">
        <v>381</v>
      </c>
      <c r="W39" s="126" t="str">
        <f t="shared" si="13"/>
        <v>Unfilled fields on left</v>
      </c>
      <c r="X39" s="6"/>
      <c r="Y39" s="13"/>
      <c r="Z39" s="148" t="str">
        <f t="shared" si="12"/>
        <v>Missing information in this row. Leave the 'Description of input/output' (Column C) blank for this row if it is not used in this module</v>
      </c>
    </row>
    <row r="40" spans="2:26">
      <c r="B40" s="124" t="s">
        <v>328</v>
      </c>
      <c r="C40" s="125" t="s">
        <v>329</v>
      </c>
      <c r="D40" s="8" t="s">
        <v>298</v>
      </c>
      <c r="E40" s="132"/>
      <c r="F40" s="132"/>
      <c r="G40" s="132"/>
      <c r="H40" s="134"/>
      <c r="I40" s="134"/>
      <c r="J40" s="134"/>
      <c r="K40" s="134"/>
      <c r="L40" s="134"/>
      <c r="M40" s="134"/>
      <c r="N40" s="14"/>
      <c r="O40" s="33">
        <v>0</v>
      </c>
      <c r="P40" s="3"/>
      <c r="T40" s="133">
        <v>28000</v>
      </c>
      <c r="U40" s="144"/>
      <c r="V40" s="133" t="s">
        <v>330</v>
      </c>
      <c r="W40" s="126" t="str">
        <f t="shared" si="13"/>
        <v>Unfilled fields on left</v>
      </c>
      <c r="X40" s="6"/>
      <c r="Y40" s="13"/>
      <c r="Z40" s="148" t="str">
        <f t="shared" si="12"/>
        <v>Missing information in this row. Leave the 'Description of input/output' (Column C) blank for this row if it is not used in this module</v>
      </c>
    </row>
    <row r="41" spans="2:26">
      <c r="B41" s="124" t="s">
        <v>328</v>
      </c>
      <c r="C41" s="125" t="s">
        <v>331</v>
      </c>
      <c r="D41" s="8" t="s">
        <v>298</v>
      </c>
      <c r="E41" s="132"/>
      <c r="F41" s="132"/>
      <c r="G41" s="132"/>
      <c r="H41" s="134"/>
      <c r="I41" s="134"/>
      <c r="J41" s="134"/>
      <c r="K41" s="134"/>
      <c r="L41" s="134"/>
      <c r="M41" s="134"/>
      <c r="N41" s="14"/>
      <c r="O41" s="33">
        <v>0</v>
      </c>
      <c r="P41" s="3"/>
      <c r="T41" s="133">
        <v>265000</v>
      </c>
      <c r="U41" s="144"/>
      <c r="V41" s="133" t="s">
        <v>330</v>
      </c>
      <c r="W41" s="126" t="str">
        <f t="shared" si="13"/>
        <v>Unfilled fields on left</v>
      </c>
      <c r="X41" s="6"/>
      <c r="Y41" s="13"/>
      <c r="Z41" s="148" t="str">
        <f t="shared" si="12"/>
        <v>Missing information in this row. Leave the 'Description of input/output' (Column C) blank for this row if it is not used in this module</v>
      </c>
    </row>
    <row r="42" spans="2:26">
      <c r="B42" s="124"/>
      <c r="C42" s="125"/>
      <c r="D42" s="8"/>
      <c r="E42" s="132"/>
      <c r="F42" s="132"/>
      <c r="G42" s="132"/>
      <c r="H42" s="134"/>
      <c r="I42" s="134"/>
      <c r="J42" s="134"/>
      <c r="K42" s="134"/>
      <c r="L42" s="134"/>
      <c r="M42" s="134"/>
      <c r="N42" s="14"/>
      <c r="O42" s="33">
        <f t="shared" ref="O42:O45" si="14">IF($D42="MWh/yr (LHV)",$E42,$J42*$E42*(1-$L42)/3.6)</f>
        <v>0</v>
      </c>
      <c r="P42" s="3"/>
      <c r="T42" s="133"/>
      <c r="U42" s="144"/>
      <c r="V42" s="133"/>
      <c r="W42" s="126" t="str">
        <f t="shared" si="13"/>
        <v>Unfilled fields on left</v>
      </c>
      <c r="X42" s="6"/>
      <c r="Y42" s="13"/>
      <c r="Z42" s="148" t="str">
        <f t="shared" si="12"/>
        <v/>
      </c>
    </row>
    <row r="43" spans="2:26">
      <c r="B43" s="124"/>
      <c r="C43" s="125"/>
      <c r="D43" s="8"/>
      <c r="E43" s="132"/>
      <c r="F43" s="132"/>
      <c r="G43" s="132"/>
      <c r="H43" s="134"/>
      <c r="I43" s="134"/>
      <c r="J43" s="134"/>
      <c r="K43" s="134"/>
      <c r="L43" s="134"/>
      <c r="M43" s="134"/>
      <c r="N43" s="14"/>
      <c r="O43" s="33">
        <f t="shared" si="14"/>
        <v>0</v>
      </c>
      <c r="P43" s="3"/>
      <c r="T43" s="133"/>
      <c r="U43" s="144"/>
      <c r="V43" s="133"/>
      <c r="W43" s="126" t="str">
        <f t="shared" si="13"/>
        <v>Unfilled fields on left</v>
      </c>
      <c r="X43" s="6"/>
      <c r="Y43" s="13"/>
      <c r="Z43" s="148" t="str">
        <f t="shared" si="12"/>
        <v/>
      </c>
    </row>
    <row r="44" spans="2:26">
      <c r="B44" s="124"/>
      <c r="C44" s="125"/>
      <c r="D44" s="8"/>
      <c r="E44" s="132"/>
      <c r="F44" s="132"/>
      <c r="G44" s="132"/>
      <c r="H44" s="134"/>
      <c r="I44" s="134"/>
      <c r="J44" s="134"/>
      <c r="K44" s="134"/>
      <c r="L44" s="134"/>
      <c r="M44" s="134"/>
      <c r="N44" s="14"/>
      <c r="O44" s="33">
        <f t="shared" si="14"/>
        <v>0</v>
      </c>
      <c r="P44" s="3"/>
      <c r="T44" s="133"/>
      <c r="U44" s="144"/>
      <c r="V44" s="133"/>
      <c r="W44" s="126" t="str">
        <f t="shared" si="13"/>
        <v>Unfilled fields on left</v>
      </c>
      <c r="X44" s="6"/>
      <c r="Y44" s="13"/>
      <c r="Z44" s="148" t="str">
        <f t="shared" si="12"/>
        <v/>
      </c>
    </row>
    <row r="45" spans="2:26">
      <c r="B45" s="9"/>
      <c r="C45" s="8"/>
      <c r="D45" s="8"/>
      <c r="E45" s="132"/>
      <c r="F45" s="132"/>
      <c r="G45" s="132"/>
      <c r="H45" s="134"/>
      <c r="I45" s="134"/>
      <c r="J45" s="134"/>
      <c r="K45" s="134"/>
      <c r="L45" s="134"/>
      <c r="M45" s="134"/>
      <c r="N45" s="14"/>
      <c r="O45" s="33">
        <f t="shared" si="14"/>
        <v>0</v>
      </c>
      <c r="P45" s="3"/>
      <c r="T45" s="16"/>
      <c r="U45" s="15"/>
      <c r="V45" s="133"/>
      <c r="W45" s="126" t="str">
        <f t="shared" si="13"/>
        <v>Unfilled fields on left</v>
      </c>
      <c r="X45" s="6"/>
      <c r="Y45" s="13"/>
      <c r="Z45" s="148" t="str">
        <f t="shared" si="12"/>
        <v/>
      </c>
    </row>
    <row r="46" spans="2:26">
      <c r="C46" s="10"/>
      <c r="D46" s="10"/>
      <c r="E46" s="11"/>
      <c r="F46" s="10"/>
      <c r="H46" s="12"/>
      <c r="I46" s="12"/>
      <c r="J46" s="12"/>
      <c r="K46" s="12"/>
      <c r="L46" s="12"/>
      <c r="M46" s="12"/>
      <c r="N46" s="12"/>
      <c r="O46" s="12"/>
      <c r="P46" s="3"/>
      <c r="T46" s="12"/>
      <c r="U46" s="15"/>
      <c r="V46" s="12"/>
      <c r="W46" s="28"/>
      <c r="Z46" s="3"/>
    </row>
    <row r="47" spans="2:26">
      <c r="P47" s="3"/>
      <c r="V47" s="25" t="s">
        <v>332</v>
      </c>
      <c r="W47" s="128">
        <f>SUM(W4:W46)</f>
        <v>0</v>
      </c>
      <c r="Z47" s="3"/>
    </row>
    <row r="48" spans="2:26">
      <c r="B48" s="123" t="s">
        <v>333</v>
      </c>
      <c r="C48" s="119"/>
      <c r="D48" s="119"/>
      <c r="E48" s="119"/>
      <c r="P48" s="3"/>
      <c r="Z48" s="3"/>
    </row>
    <row r="49" spans="2:8">
      <c r="B49" s="9" t="s">
        <v>334</v>
      </c>
      <c r="C49" s="8" t="s">
        <v>335</v>
      </c>
      <c r="D49" s="8" t="s">
        <v>336</v>
      </c>
      <c r="E49" s="8"/>
    </row>
    <row r="50" spans="2:8">
      <c r="B50" s="9" t="s">
        <v>337</v>
      </c>
      <c r="C50" s="8" t="s">
        <v>382</v>
      </c>
      <c r="D50" s="8" t="s">
        <v>339</v>
      </c>
      <c r="E50" s="157"/>
    </row>
    <row r="51" spans="2:8">
      <c r="B51" s="9" t="s">
        <v>383</v>
      </c>
      <c r="C51" s="8" t="s">
        <v>384</v>
      </c>
      <c r="D51" s="8" t="s">
        <v>339</v>
      </c>
      <c r="E51" s="156"/>
    </row>
    <row r="52" spans="2:8">
      <c r="B52" s="9"/>
      <c r="C52" s="9"/>
      <c r="D52" s="9"/>
      <c r="E52" s="9"/>
    </row>
    <row r="53" spans="2:8">
      <c r="E53" s="3"/>
      <c r="H53" s="3"/>
    </row>
    <row r="54" spans="2:8">
      <c r="E54" s="3"/>
      <c r="H54" s="3"/>
    </row>
    <row r="55" spans="2:8">
      <c r="E55" s="3"/>
      <c r="H55" s="3"/>
    </row>
    <row r="56" spans="2:8">
      <c r="E56" s="3"/>
      <c r="H56" s="3"/>
    </row>
    <row r="57" spans="2:8">
      <c r="E57" s="3"/>
      <c r="H57" s="3"/>
    </row>
    <row r="58" spans="2:8">
      <c r="E58" s="3"/>
      <c r="H58" s="3"/>
    </row>
    <row r="59" spans="2:8">
      <c r="E59" s="3"/>
      <c r="H59" s="3"/>
    </row>
    <row r="60" spans="2:8">
      <c r="E60" s="3"/>
      <c r="H60" s="3"/>
    </row>
    <row r="61" spans="2:8">
      <c r="E61" s="3"/>
      <c r="H61" s="3"/>
    </row>
    <row r="62" spans="2:8">
      <c r="E62" s="3"/>
      <c r="H62" s="3"/>
    </row>
    <row r="63" spans="2:8">
      <c r="E63" s="3"/>
      <c r="H63" s="3"/>
    </row>
    <row r="64" spans="2:8">
      <c r="E64" s="3"/>
      <c r="H64" s="3"/>
    </row>
    <row r="65" spans="5:8">
      <c r="E65" s="3"/>
      <c r="H65" s="3"/>
    </row>
  </sheetData>
  <dataValidations count="3">
    <dataValidation type="list" allowBlank="1" showInputMessage="1" showErrorMessage="1" sqref="D5 D27:D45 D18:D25 D7:D15" xr:uid="{A9781C3C-F988-4D05-9A5B-FEF41052D70E}">
      <formula1>"tonnes/yr, MWh/yr (LHV)"</formula1>
    </dataValidation>
    <dataValidation type="custom" allowBlank="1" showInputMessage="1" showErrorMessage="1" error="Please do not change" sqref="Z28:Z45 Z19:Z25 W8:W16 O20:O25 W47 W28:W45 O8:O16 R19:S25 O19:P19 O5 O28:O45 Z8:Z15" xr:uid="{682A3A0D-87FF-45EF-BAD6-5FA1FDDCFB42}">
      <formula1>"Please do not change"</formula1>
    </dataValidation>
    <dataValidation type="list" allowBlank="1" showInputMessage="1" showErrorMessage="1" sqref="D16" xr:uid="{414E1F6C-B9D1-4E71-BD86-7AFEA02AD60B}">
      <formula1>"tonnes/yr"</formula1>
    </dataValidation>
  </dataValidations>
  <pageMargins left="0.70000000000000007" right="0.70000000000000007" top="0.75" bottom="0.75" header="0.30000000000000004" footer="0.30000000000000004"/>
  <pageSetup paperSize="9" orientation="portrait" horizontalDpi="0" verticalDpi="0" r:id="rId1"/>
  <ignoredErrors>
    <ignoredError sqref="P45:V45 P5:S5" unlockedFormula="1"/>
  </ignoredErrors>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1" id="{0E5A9257-CDF8-45FA-B3DC-856840CD685C}">
            <xm:f>Guidance!$C$17&lt;&gt;"No"</xm:f>
            <x14:dxf>
              <font>
                <color theme="0"/>
              </font>
              <fill>
                <patternFill>
                  <bgColor theme="0"/>
                </patternFill>
              </fill>
              <border>
                <left/>
                <right/>
                <top/>
                <bottom/>
                <vertical/>
                <horizontal/>
              </border>
            </x14:dxf>
          </x14:cfRule>
          <xm:sqref>T5:Y5</xm:sqref>
        </x14:conditionalFormatting>
      </x14:conditionalFormattings>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tabColor theme="9" tint="0.79998168889431442"/>
  </sheetPr>
  <dimension ref="A1:Z54"/>
  <sheetViews>
    <sheetView showGridLines="0" zoomScale="70" zoomScaleNormal="70" workbookViewId="0"/>
  </sheetViews>
  <sheetFormatPr defaultColWidth="7.28515625" defaultRowHeight="15"/>
  <cols>
    <col min="1" max="1" width="5.28515625" style="3" customWidth="1"/>
    <col min="2" max="2" width="25" style="3" bestFit="1" customWidth="1"/>
    <col min="3" max="3" width="39" style="3" bestFit="1" customWidth="1"/>
    <col min="4" max="4" width="14.42578125" style="3" customWidth="1"/>
    <col min="5" max="5" width="15.28515625" style="5" customWidth="1"/>
    <col min="6" max="6" width="18.140625" style="3" customWidth="1"/>
    <col min="7" max="7" width="17" style="3" customWidth="1"/>
    <col min="8" max="8" width="11.85546875" style="4" customWidth="1"/>
    <col min="9" max="9" width="13.5703125" style="4" customWidth="1"/>
    <col min="10" max="10" width="12.5703125" style="4" customWidth="1"/>
    <col min="11" max="11" width="11" style="4" customWidth="1"/>
    <col min="12" max="12" width="12.28515625" style="4" customWidth="1"/>
    <col min="13" max="13" width="13" style="4" customWidth="1"/>
    <col min="14" max="14" width="16.5703125" style="4" customWidth="1"/>
    <col min="15" max="15" width="14" style="4" customWidth="1"/>
    <col min="16" max="16" width="19.140625" customWidth="1"/>
    <col min="17" max="17" width="5.85546875" style="3" customWidth="1"/>
    <col min="18" max="18" width="16" style="3" customWidth="1"/>
    <col min="19" max="19" width="19.7109375" style="3" customWidth="1"/>
    <col min="20" max="21" width="20.7109375" style="4" customWidth="1"/>
    <col min="22" max="22" width="16.28515625" style="4" customWidth="1"/>
    <col min="23" max="23" width="22.7109375" style="27" customWidth="1"/>
    <col min="24" max="24" width="7.28515625" style="3" customWidth="1"/>
    <col min="25" max="25" width="21.28515625" style="3" customWidth="1"/>
    <col min="27" max="16384" width="7.28515625" style="3"/>
  </cols>
  <sheetData>
    <row r="1" spans="1:26">
      <c r="A1" s="145" t="s">
        <v>390</v>
      </c>
    </row>
    <row r="2" spans="1:26" ht="93.95" customHeight="1" thickBot="1">
      <c r="B2" s="2" t="s">
        <v>274</v>
      </c>
      <c r="C2" s="2" t="s">
        <v>275</v>
      </c>
      <c r="D2" s="2" t="s">
        <v>22</v>
      </c>
      <c r="E2" s="7" t="s">
        <v>276</v>
      </c>
      <c r="F2" s="2" t="s">
        <v>277</v>
      </c>
      <c r="G2" s="2" t="s">
        <v>278</v>
      </c>
      <c r="H2" s="2" t="s">
        <v>279</v>
      </c>
      <c r="I2" s="2" t="s">
        <v>280</v>
      </c>
      <c r="J2" s="2" t="s">
        <v>281</v>
      </c>
      <c r="K2" s="2" t="s">
        <v>282</v>
      </c>
      <c r="L2" s="2" t="s">
        <v>283</v>
      </c>
      <c r="M2" s="2" t="s">
        <v>284</v>
      </c>
      <c r="N2" s="2" t="s">
        <v>285</v>
      </c>
      <c r="O2" s="2" t="s">
        <v>286</v>
      </c>
      <c r="P2" s="2" t="s">
        <v>345</v>
      </c>
      <c r="Q2" s="2"/>
      <c r="R2" s="26" t="s">
        <v>288</v>
      </c>
      <c r="S2" s="2" t="s">
        <v>289</v>
      </c>
      <c r="T2" s="2" t="s">
        <v>341</v>
      </c>
      <c r="U2" s="2" t="s">
        <v>291</v>
      </c>
      <c r="V2" s="2" t="s">
        <v>292</v>
      </c>
      <c r="W2" s="26" t="s">
        <v>346</v>
      </c>
      <c r="X2" s="26"/>
      <c r="Y2" s="2" t="s">
        <v>294</v>
      </c>
    </row>
    <row r="3" spans="1:26" ht="15.75" thickTop="1"/>
    <row r="4" spans="1:26">
      <c r="B4" s="123" t="s">
        <v>295</v>
      </c>
      <c r="C4" s="119"/>
      <c r="D4" s="119"/>
      <c r="E4" s="120"/>
      <c r="F4" s="119"/>
      <c r="G4" s="121"/>
      <c r="H4" s="122"/>
      <c r="I4" s="122"/>
      <c r="J4" s="122"/>
      <c r="K4" s="122"/>
      <c r="L4" s="122"/>
      <c r="M4" s="122"/>
      <c r="N4" s="122"/>
      <c r="O4" s="122"/>
      <c r="P4" s="122"/>
      <c r="Q4" s="122"/>
      <c r="R4" s="122"/>
      <c r="S4" s="122"/>
      <c r="T4" s="122"/>
      <c r="U4" s="122"/>
      <c r="V4" s="122"/>
      <c r="W4" s="122"/>
      <c r="X4" s="122"/>
      <c r="Y4" s="122"/>
      <c r="Z4" s="3"/>
    </row>
    <row r="5" spans="1:26">
      <c r="B5" s="9" t="s">
        <v>296</v>
      </c>
      <c r="C5" s="125" t="str">
        <f>'Conversion to jet'!C19</f>
        <v>e.g. Jet fuel</v>
      </c>
      <c r="D5" s="8" t="s">
        <v>298</v>
      </c>
      <c r="E5" s="134"/>
      <c r="F5" s="132"/>
      <c r="G5" s="132"/>
      <c r="H5" s="134"/>
      <c r="I5" s="134" t="s">
        <v>189</v>
      </c>
      <c r="J5" s="134"/>
      <c r="K5" s="134"/>
      <c r="L5" s="134"/>
      <c r="M5" s="134"/>
      <c r="N5" s="14"/>
      <c r="O5" s="33">
        <f t="shared" ref="O5" si="0">IF($D5="MWh/yr (LHV)",$E5,$J5*$E5*(1-$L5)/3.6)</f>
        <v>0</v>
      </c>
      <c r="P5" s="3"/>
      <c r="T5" s="3"/>
      <c r="U5" s="3"/>
      <c r="V5" s="3"/>
      <c r="W5" s="3"/>
      <c r="Z5" s="148" t="str">
        <f>IF(AND(C5&lt;&gt;"",OR(E5="",J5="",L5="")),"Missing information in this row.","")</f>
        <v>Missing information in this row.</v>
      </c>
    </row>
    <row r="6" spans="1:26">
      <c r="E6" s="10"/>
      <c r="F6" s="10"/>
      <c r="G6" s="10"/>
      <c r="H6" s="10"/>
      <c r="I6" s="10"/>
      <c r="J6" s="10"/>
      <c r="K6" s="10"/>
      <c r="L6" s="10"/>
      <c r="M6" s="10"/>
      <c r="N6" s="3"/>
      <c r="O6" s="3"/>
      <c r="P6" s="3"/>
      <c r="T6" s="3"/>
      <c r="U6" s="3"/>
      <c r="V6" s="3"/>
      <c r="W6" s="3"/>
      <c r="Z6" s="3"/>
    </row>
    <row r="7" spans="1:26">
      <c r="B7" s="123" t="s">
        <v>299</v>
      </c>
      <c r="C7" s="119"/>
      <c r="D7" s="119"/>
      <c r="E7" s="138"/>
      <c r="F7" s="139"/>
      <c r="G7" s="139"/>
      <c r="H7" s="135"/>
      <c r="I7" s="135"/>
      <c r="J7" s="135"/>
      <c r="K7" s="135"/>
      <c r="L7" s="135"/>
      <c r="M7" s="135"/>
      <c r="N7" s="122"/>
      <c r="O7" s="135"/>
      <c r="P7" s="122"/>
      <c r="Q7" s="122"/>
      <c r="R7" s="122"/>
      <c r="S7" s="122"/>
      <c r="T7" s="135"/>
      <c r="U7" s="135"/>
      <c r="V7" s="135"/>
      <c r="W7" s="135"/>
      <c r="X7" s="122"/>
      <c r="Y7" s="122"/>
      <c r="Z7" s="3"/>
    </row>
    <row r="8" spans="1:26">
      <c r="B8" s="124" t="s">
        <v>300</v>
      </c>
      <c r="C8" s="125" t="s">
        <v>301</v>
      </c>
      <c r="D8" s="8" t="s">
        <v>302</v>
      </c>
      <c r="E8" s="134"/>
      <c r="F8" s="132"/>
      <c r="G8" s="132"/>
      <c r="H8" s="134"/>
      <c r="I8" s="134"/>
      <c r="J8" s="134"/>
      <c r="K8" s="134"/>
      <c r="L8" s="134"/>
      <c r="M8" s="134"/>
      <c r="N8" s="14"/>
      <c r="O8" s="33">
        <f t="shared" ref="O8:O16" si="1">IF($D8="MWh/yr (LHV)",$E8,$J8*$E8*(1-$L8)/3.6)</f>
        <v>0</v>
      </c>
      <c r="P8" s="3"/>
      <c r="T8" s="136" t="str">
        <f t="shared" ref="T8:T16" si="2">IF(B8="", "", IF(D8="MWh/yr (LHV)", "Use column to right", "Enter data here"))</f>
        <v>Use column to right</v>
      </c>
      <c r="U8" s="136" t="str">
        <f t="shared" ref="U8:U16" si="3">IF(B8="", "", IF(D8="MWh/yr (LHV)", "Enter data here", "Use column to left"))</f>
        <v>Enter data here</v>
      </c>
      <c r="V8" s="133" t="s">
        <v>303</v>
      </c>
      <c r="W8" s="126" t="str">
        <f t="shared" ref="W8:W16" si="4">IFERROR(IF(D8="tonnes/yr", $T8*$E8/($O$19*3.6), $U8*$E8*3.6/($O$19*3.6)), "Unfilled fields on left")</f>
        <v>Unfilled fields on left</v>
      </c>
      <c r="Y8" s="13"/>
      <c r="Z8" s="148" t="str">
        <f t="shared" ref="Z8:Z16" si="5">IF(AND(C8&lt;&gt;"",OR(E8="",J8="",L8="",T8="Enter data here",U8="Enter data here")),"Missing information in this row. Leave the 'Description of input/output' (Column C) blank for this row if it is not used in this module","")</f>
        <v>Missing information in this row. Leave the 'Description of input/output' (Column C) blank for this row if it is not used in this module</v>
      </c>
    </row>
    <row r="9" spans="1:26">
      <c r="B9" s="124" t="s">
        <v>300</v>
      </c>
      <c r="C9" s="125" t="s">
        <v>304</v>
      </c>
      <c r="D9" s="8" t="s">
        <v>302</v>
      </c>
      <c r="E9" s="134"/>
      <c r="F9" s="132"/>
      <c r="G9" s="132"/>
      <c r="H9" s="134"/>
      <c r="I9" s="134"/>
      <c r="J9" s="134"/>
      <c r="K9" s="134"/>
      <c r="L9" s="134"/>
      <c r="M9" s="134"/>
      <c r="N9" s="14"/>
      <c r="O9" s="33">
        <f t="shared" si="1"/>
        <v>0</v>
      </c>
      <c r="P9" s="3"/>
      <c r="T9" s="136" t="str">
        <f t="shared" si="2"/>
        <v>Use column to right</v>
      </c>
      <c r="U9" s="136" t="str">
        <f t="shared" si="3"/>
        <v>Enter data here</v>
      </c>
      <c r="V9" s="133" t="s">
        <v>303</v>
      </c>
      <c r="W9" s="126" t="str">
        <f t="shared" si="4"/>
        <v>Unfilled fields on left</v>
      </c>
      <c r="Y9" s="13"/>
      <c r="Z9" s="148" t="str">
        <f t="shared" si="5"/>
        <v>Missing information in this row. Leave the 'Description of input/output' (Column C) blank for this row if it is not used in this module</v>
      </c>
    </row>
    <row r="10" spans="1:26" s="6" customFormat="1">
      <c r="B10" s="124" t="s">
        <v>300</v>
      </c>
      <c r="C10" s="125" t="s">
        <v>305</v>
      </c>
      <c r="D10" s="8" t="s">
        <v>298</v>
      </c>
      <c r="E10" s="132"/>
      <c r="F10" s="132"/>
      <c r="G10" s="132"/>
      <c r="H10" s="134"/>
      <c r="I10" s="134"/>
      <c r="J10" s="134"/>
      <c r="K10" s="134"/>
      <c r="L10" s="134"/>
      <c r="M10" s="134"/>
      <c r="N10" s="14"/>
      <c r="O10" s="33">
        <f t="shared" si="1"/>
        <v>0</v>
      </c>
      <c r="P10" s="3"/>
      <c r="Q10" s="3"/>
      <c r="R10" s="3"/>
      <c r="S10" s="3"/>
      <c r="T10" s="136" t="str">
        <f t="shared" si="2"/>
        <v>Enter data here</v>
      </c>
      <c r="U10" s="136" t="str">
        <f t="shared" si="3"/>
        <v>Use column to left</v>
      </c>
      <c r="V10" s="133" t="s">
        <v>303</v>
      </c>
      <c r="W10" s="126" t="str">
        <f t="shared" si="4"/>
        <v>Unfilled fields on left</v>
      </c>
      <c r="Y10" s="17"/>
      <c r="Z10" s="148" t="str">
        <f t="shared" si="5"/>
        <v>Missing information in this row. Leave the 'Description of input/output' (Column C) blank for this row if it is not used in this module</v>
      </c>
    </row>
    <row r="11" spans="1:26" s="6" customFormat="1">
      <c r="B11" s="124" t="s">
        <v>300</v>
      </c>
      <c r="C11" s="125" t="s">
        <v>306</v>
      </c>
      <c r="D11" s="8" t="s">
        <v>298</v>
      </c>
      <c r="E11" s="132"/>
      <c r="F11" s="132"/>
      <c r="G11" s="132"/>
      <c r="H11" s="134"/>
      <c r="I11" s="134"/>
      <c r="J11" s="134"/>
      <c r="K11" s="134"/>
      <c r="L11" s="134"/>
      <c r="M11" s="134"/>
      <c r="N11" s="14"/>
      <c r="O11" s="33">
        <f t="shared" si="1"/>
        <v>0</v>
      </c>
      <c r="P11" s="3"/>
      <c r="Q11" s="3"/>
      <c r="R11" s="3"/>
      <c r="S11" s="3"/>
      <c r="T11" s="136" t="str">
        <f t="shared" si="2"/>
        <v>Enter data here</v>
      </c>
      <c r="U11" s="136" t="str">
        <f t="shared" si="3"/>
        <v>Use column to left</v>
      </c>
      <c r="V11" s="133" t="s">
        <v>303</v>
      </c>
      <c r="W11" s="126" t="str">
        <f t="shared" si="4"/>
        <v>Unfilled fields on left</v>
      </c>
      <c r="Y11" s="17"/>
      <c r="Z11" s="148" t="str">
        <f t="shared" si="5"/>
        <v>Missing information in this row. Leave the 'Description of input/output' (Column C) blank for this row if it is not used in this module</v>
      </c>
    </row>
    <row r="12" spans="1:26">
      <c r="B12" s="124" t="s">
        <v>307</v>
      </c>
      <c r="C12" s="125" t="s">
        <v>342</v>
      </c>
      <c r="D12" s="8" t="s">
        <v>298</v>
      </c>
      <c r="E12" s="132"/>
      <c r="F12" s="132"/>
      <c r="G12" s="132"/>
      <c r="H12" s="134"/>
      <c r="I12" s="134"/>
      <c r="J12" s="134"/>
      <c r="K12" s="134"/>
      <c r="L12" s="134"/>
      <c r="M12" s="134"/>
      <c r="N12" s="14"/>
      <c r="O12" s="33">
        <f t="shared" si="1"/>
        <v>0</v>
      </c>
      <c r="P12" s="3"/>
      <c r="T12" s="136" t="str">
        <f t="shared" si="2"/>
        <v>Enter data here</v>
      </c>
      <c r="U12" s="136" t="str">
        <f t="shared" si="3"/>
        <v>Use column to left</v>
      </c>
      <c r="V12" s="133" t="s">
        <v>303</v>
      </c>
      <c r="W12" s="126" t="str">
        <f t="shared" si="4"/>
        <v>Unfilled fields on left</v>
      </c>
      <c r="Y12" s="17"/>
      <c r="Z12" s="148" t="str">
        <f t="shared" si="5"/>
        <v>Missing information in this row. Leave the 'Description of input/output' (Column C) blank for this row if it is not used in this module</v>
      </c>
    </row>
    <row r="13" spans="1:26">
      <c r="B13" s="124" t="s">
        <v>307</v>
      </c>
      <c r="C13" s="125" t="s">
        <v>309</v>
      </c>
      <c r="D13" s="8" t="s">
        <v>298</v>
      </c>
      <c r="E13" s="132"/>
      <c r="F13" s="132"/>
      <c r="G13" s="132"/>
      <c r="H13" s="134"/>
      <c r="I13" s="134"/>
      <c r="J13" s="134"/>
      <c r="K13" s="134"/>
      <c r="L13" s="134"/>
      <c r="M13" s="134"/>
      <c r="N13" s="14"/>
      <c r="O13" s="33">
        <f t="shared" si="1"/>
        <v>0</v>
      </c>
      <c r="P13" s="3"/>
      <c r="T13" s="136" t="str">
        <f t="shared" si="2"/>
        <v>Enter data here</v>
      </c>
      <c r="U13" s="136" t="str">
        <f t="shared" si="3"/>
        <v>Use column to left</v>
      </c>
      <c r="V13" s="133" t="s">
        <v>303</v>
      </c>
      <c r="W13" s="126" t="str">
        <f t="shared" si="4"/>
        <v>Unfilled fields on left</v>
      </c>
      <c r="Y13" s="17"/>
      <c r="Z13" s="148" t="str">
        <f t="shared" si="5"/>
        <v>Missing information in this row. Leave the 'Description of input/output' (Column C) blank for this row if it is not used in this module</v>
      </c>
    </row>
    <row r="14" spans="1:26">
      <c r="B14" s="124" t="s">
        <v>310</v>
      </c>
      <c r="C14" s="125" t="s">
        <v>311</v>
      </c>
      <c r="D14" s="8" t="s">
        <v>298</v>
      </c>
      <c r="E14" s="132"/>
      <c r="F14" s="132"/>
      <c r="G14" s="132"/>
      <c r="H14" s="134"/>
      <c r="I14" s="134"/>
      <c r="J14" s="134"/>
      <c r="K14" s="134"/>
      <c r="L14" s="134"/>
      <c r="M14" s="134"/>
      <c r="N14" s="14"/>
      <c r="O14" s="33">
        <f t="shared" si="1"/>
        <v>0</v>
      </c>
      <c r="P14" s="3"/>
      <c r="T14" s="136" t="str">
        <f t="shared" si="2"/>
        <v>Enter data here</v>
      </c>
      <c r="U14" s="136" t="str">
        <f t="shared" si="3"/>
        <v>Use column to left</v>
      </c>
      <c r="V14" s="133" t="s">
        <v>303</v>
      </c>
      <c r="W14" s="126" t="str">
        <f t="shared" si="4"/>
        <v>Unfilled fields on left</v>
      </c>
      <c r="Y14" s="17"/>
      <c r="Z14" s="148" t="str">
        <f t="shared" si="5"/>
        <v>Missing information in this row. Leave the 'Description of input/output' (Column C) blank for this row if it is not used in this module</v>
      </c>
    </row>
    <row r="15" spans="1:26">
      <c r="B15" s="124" t="s">
        <v>310</v>
      </c>
      <c r="C15" s="125" t="s">
        <v>312</v>
      </c>
      <c r="D15" s="8" t="s">
        <v>298</v>
      </c>
      <c r="E15" s="132"/>
      <c r="F15" s="132"/>
      <c r="G15" s="132"/>
      <c r="H15" s="134"/>
      <c r="I15" s="134"/>
      <c r="J15" s="134"/>
      <c r="K15" s="134"/>
      <c r="L15" s="134"/>
      <c r="M15" s="134"/>
      <c r="N15" s="14"/>
      <c r="O15" s="33">
        <f t="shared" si="1"/>
        <v>0</v>
      </c>
      <c r="P15" s="3"/>
      <c r="T15" s="136" t="str">
        <f t="shared" si="2"/>
        <v>Enter data here</v>
      </c>
      <c r="U15" s="136" t="str">
        <f t="shared" si="3"/>
        <v>Use column to left</v>
      </c>
      <c r="V15" s="133" t="s">
        <v>303</v>
      </c>
      <c r="W15" s="126" t="str">
        <f t="shared" si="4"/>
        <v>Unfilled fields on left</v>
      </c>
      <c r="Y15" s="17"/>
      <c r="Z15" s="148" t="str">
        <f t="shared" si="5"/>
        <v>Missing information in this row. Leave the 'Description of input/output' (Column C) blank for this row if it is not used in this module</v>
      </c>
    </row>
    <row r="16" spans="1:26">
      <c r="B16" s="8"/>
      <c r="C16" s="9"/>
      <c r="D16" s="8"/>
      <c r="E16" s="132"/>
      <c r="F16" s="132"/>
      <c r="G16" s="132"/>
      <c r="H16" s="134"/>
      <c r="I16" s="134"/>
      <c r="J16" s="134"/>
      <c r="K16" s="134"/>
      <c r="L16" s="134"/>
      <c r="M16" s="134"/>
      <c r="N16" s="14"/>
      <c r="O16" s="33">
        <f t="shared" si="1"/>
        <v>0</v>
      </c>
      <c r="P16" s="3"/>
      <c r="T16" s="136" t="str">
        <f t="shared" si="2"/>
        <v/>
      </c>
      <c r="U16" s="136" t="str">
        <f t="shared" si="3"/>
        <v/>
      </c>
      <c r="V16" s="133" t="s">
        <v>303</v>
      </c>
      <c r="W16" s="126" t="str">
        <f t="shared" si="4"/>
        <v>Unfilled fields on left</v>
      </c>
      <c r="Y16" s="17"/>
      <c r="Z16" s="148" t="str">
        <f t="shared" si="5"/>
        <v/>
      </c>
    </row>
    <row r="17" spans="2:26">
      <c r="E17" s="10"/>
      <c r="F17" s="10"/>
      <c r="G17" s="10"/>
      <c r="H17" s="10"/>
      <c r="I17" s="10"/>
      <c r="J17" s="10"/>
      <c r="K17" s="10"/>
      <c r="L17" s="10"/>
      <c r="M17" s="10"/>
      <c r="N17" s="3"/>
      <c r="O17" s="3"/>
      <c r="P17" s="3"/>
      <c r="T17" s="3"/>
      <c r="U17" s="3"/>
      <c r="V17" s="3"/>
      <c r="W17" s="3"/>
      <c r="Z17" s="3"/>
    </row>
    <row r="18" spans="2:26">
      <c r="B18" s="123" t="s">
        <v>313</v>
      </c>
      <c r="C18" s="119"/>
      <c r="D18" s="119"/>
      <c r="E18" s="138"/>
      <c r="F18" s="139"/>
      <c r="G18" s="139"/>
      <c r="H18" s="135"/>
      <c r="I18" s="135"/>
      <c r="J18" s="135"/>
      <c r="K18" s="135"/>
      <c r="L18" s="135"/>
      <c r="M18" s="135"/>
      <c r="N18" s="122"/>
      <c r="O18" s="135"/>
      <c r="P18" s="122"/>
      <c r="Q18" s="122"/>
      <c r="R18" s="122"/>
      <c r="S18" s="122"/>
      <c r="T18" s="135"/>
      <c r="U18" s="135"/>
      <c r="V18" s="135"/>
      <c r="W18" s="135"/>
      <c r="X18" s="122"/>
      <c r="Y18" s="122"/>
      <c r="Z18" s="3"/>
    </row>
    <row r="19" spans="2:26">
      <c r="B19" s="9" t="s">
        <v>314</v>
      </c>
      <c r="C19" s="125" t="s">
        <v>388</v>
      </c>
      <c r="D19" s="8" t="s">
        <v>298</v>
      </c>
      <c r="E19" s="132"/>
      <c r="F19" s="132"/>
      <c r="G19" s="132"/>
      <c r="H19" s="132"/>
      <c r="I19" s="132" t="s">
        <v>189</v>
      </c>
      <c r="J19" s="132"/>
      <c r="K19" s="132"/>
      <c r="L19" s="132"/>
      <c r="M19" s="132"/>
      <c r="N19" s="14"/>
      <c r="O19" s="33">
        <f t="shared" ref="O19:O27" si="6">IF($D19="MWh/yr (LHV)",$E19,$J19*$E19*(1-$L19)/3.6)</f>
        <v>0</v>
      </c>
      <c r="P19" s="143" t="str">
        <f>IFERROR(O19/O5,"")</f>
        <v/>
      </c>
      <c r="R19" s="33">
        <f>IF($D19="MWh/yr (LHV)",$E19,$E19*MAX(0, $J19*(1-$L19)-2.441*$L19)/kWh_to_MJ)</f>
        <v>0</v>
      </c>
      <c r="S19" s="142" t="str">
        <f>IFERROR(R19/(SUM($R$19:$R$21)),"")</f>
        <v/>
      </c>
      <c r="T19" s="144"/>
      <c r="U19" s="144"/>
      <c r="V19" s="144"/>
      <c r="W19" s="127"/>
      <c r="Y19" s="13"/>
      <c r="Z19" s="148" t="str">
        <f>IF(AND(C19&lt;&gt;"",OR(E19="",J19="",L19="")),"Missing information in this row. Leave the 'Description of input/output' (Column C) blank for this row if it is not used in this module","")</f>
        <v>Missing information in this row. Leave the 'Description of input/output' (Column C) blank for this row if it is not used in this module</v>
      </c>
    </row>
    <row r="20" spans="2:26" s="6" customFormat="1">
      <c r="B20" s="124" t="s">
        <v>316</v>
      </c>
      <c r="C20" s="125" t="s">
        <v>343</v>
      </c>
      <c r="D20" s="8" t="s">
        <v>298</v>
      </c>
      <c r="E20" s="132"/>
      <c r="F20" s="132"/>
      <c r="G20" s="132"/>
      <c r="H20" s="134"/>
      <c r="I20" s="134"/>
      <c r="J20" s="134"/>
      <c r="K20" s="134"/>
      <c r="L20" s="134"/>
      <c r="M20" s="134"/>
      <c r="N20" s="14"/>
      <c r="O20" s="33">
        <f t="shared" si="6"/>
        <v>0</v>
      </c>
      <c r="P20" s="3"/>
      <c r="Q20" s="3"/>
      <c r="R20" s="33">
        <f>IF($D20="MWh/yr (LHV)",$E20,$E20*MAX(0, $J20*(1-$L20)-2.441*$L20)/kWh_to_MJ)</f>
        <v>0</v>
      </c>
      <c r="S20" s="142" t="str">
        <f>IFERROR(R20/(SUM($R$19:$R$21)),"")</f>
        <v/>
      </c>
      <c r="T20" s="144"/>
      <c r="U20" s="144"/>
      <c r="V20" s="144"/>
      <c r="W20" s="127"/>
      <c r="Y20" s="13"/>
      <c r="Z20" s="148" t="str">
        <f>IF(AND(C20&lt;&gt;"",OR(E20="",J20="",L20="")),"Missing information in this row. Leave the 'Description of input/output' (Column C) blank for this row if it is not used in this module","")</f>
        <v>Missing information in this row. Leave the 'Description of input/output' (Column C) blank for this row if it is not used in this module</v>
      </c>
    </row>
    <row r="21" spans="2:26" s="6" customFormat="1">
      <c r="B21" s="124" t="s">
        <v>316</v>
      </c>
      <c r="C21" s="125" t="s">
        <v>343</v>
      </c>
      <c r="D21" s="8" t="s">
        <v>298</v>
      </c>
      <c r="E21" s="132"/>
      <c r="F21" s="132"/>
      <c r="G21" s="132"/>
      <c r="H21" s="134"/>
      <c r="I21" s="134"/>
      <c r="J21" s="134"/>
      <c r="K21" s="134"/>
      <c r="L21" s="134"/>
      <c r="M21" s="134"/>
      <c r="N21" s="14"/>
      <c r="O21" s="33">
        <f t="shared" si="6"/>
        <v>0</v>
      </c>
      <c r="P21" s="3"/>
      <c r="Q21" s="3"/>
      <c r="R21" s="33">
        <f>IF($D21="MWh/yr (LHV)",$E21,$E21*MAX(0, $J21*(1-$L21)-2.441*$L21)/kWh_to_MJ)</f>
        <v>0</v>
      </c>
      <c r="S21" s="142" t="str">
        <f>IFERROR(R21/(SUM($R$19:$R$21)),"")</f>
        <v/>
      </c>
      <c r="T21" s="144"/>
      <c r="U21" s="144"/>
      <c r="V21" s="144"/>
      <c r="W21" s="127"/>
      <c r="Y21" s="13"/>
      <c r="Z21" s="148" t="str">
        <f>IF(AND(C21&lt;&gt;"",OR(E21="",J21="",L21="")),"Missing information in this row. Leave the 'Description of input/output' (Column C) blank for this row if it is not used in this module","")</f>
        <v>Missing information in this row. Leave the 'Description of input/output' (Column C) blank for this row if it is not used in this module</v>
      </c>
    </row>
    <row r="22" spans="2:26" s="6" customFormat="1">
      <c r="E22" s="158"/>
      <c r="F22" s="158"/>
      <c r="G22" s="158"/>
      <c r="H22" s="158"/>
      <c r="I22" s="158"/>
      <c r="J22" s="158"/>
      <c r="K22" s="158"/>
      <c r="L22" s="158"/>
      <c r="M22" s="158"/>
    </row>
    <row r="23" spans="2:26">
      <c r="B23" s="123" t="s">
        <v>317</v>
      </c>
      <c r="C23" s="119"/>
      <c r="D23" s="119"/>
      <c r="E23" s="138"/>
      <c r="F23" s="139"/>
      <c r="G23" s="139"/>
      <c r="H23" s="135"/>
      <c r="I23" s="135"/>
      <c r="J23" s="135"/>
      <c r="K23" s="135"/>
      <c r="L23" s="135"/>
      <c r="M23" s="135"/>
      <c r="N23" s="122"/>
      <c r="O23" s="135"/>
      <c r="P23" s="122"/>
      <c r="Q23" s="122"/>
      <c r="R23" s="122"/>
      <c r="S23" s="122"/>
      <c r="T23" s="135"/>
      <c r="U23" s="135"/>
      <c r="V23" s="135"/>
      <c r="W23" s="135"/>
      <c r="X23" s="122"/>
      <c r="Y23" s="122"/>
      <c r="Z23" s="3"/>
    </row>
    <row r="24" spans="2:26" s="6" customFormat="1">
      <c r="B24" s="124" t="s">
        <v>318</v>
      </c>
      <c r="C24" s="125" t="s">
        <v>319</v>
      </c>
      <c r="D24" s="8" t="s">
        <v>298</v>
      </c>
      <c r="E24" s="132"/>
      <c r="F24" s="132"/>
      <c r="G24" s="132"/>
      <c r="H24" s="134"/>
      <c r="I24" s="134"/>
      <c r="J24" s="134"/>
      <c r="K24" s="134"/>
      <c r="L24" s="134"/>
      <c r="M24" s="134"/>
      <c r="N24" s="14"/>
      <c r="O24" s="33">
        <f t="shared" si="6"/>
        <v>0</v>
      </c>
      <c r="P24" s="3"/>
      <c r="Q24" s="3"/>
      <c r="R24" s="3"/>
      <c r="S24" s="3"/>
      <c r="T24" s="136" t="str">
        <f t="shared" ref="T24:T27" si="7">IF(B24="", "", IF(D24="MWh/yr (LHV)", "Use column to right", "Enter data here"))</f>
        <v>Enter data here</v>
      </c>
      <c r="U24" s="136" t="str">
        <f t="shared" ref="U24:U27" si="8">IF(B24="", "", IF(D24="MWh/yr (LHV)", "Enter data here", "Use column to left"))</f>
        <v>Use column to left</v>
      </c>
      <c r="V24" s="133" t="s">
        <v>320</v>
      </c>
      <c r="W24" s="126" t="str">
        <f>IFERROR(IF(D24="tonnes/yr", $T24*$E24/($O$19*3.6), $U24*$E24*3.6/($O$19*3.6)), "Unfilled fields on left")</f>
        <v>Unfilled fields on left</v>
      </c>
      <c r="Y24" s="13"/>
      <c r="Z24" s="148" t="str">
        <f t="shared" ref="Z24:Z34" si="9">IF(AND(C24&lt;&gt;"",OR(E24="",J24="",L24="",T24="Enter data here",U24="Enter data here")),"Missing information in this row. Leave the 'Description of input/output' (Column C) blank for this row if it is not used in this module","")</f>
        <v>Missing information in this row. Leave the 'Description of input/output' (Column C) blank for this row if it is not used in this module</v>
      </c>
    </row>
    <row r="25" spans="2:26" s="6" customFormat="1">
      <c r="B25" s="124" t="s">
        <v>318</v>
      </c>
      <c r="C25" s="125" t="s">
        <v>321</v>
      </c>
      <c r="D25" s="8" t="s">
        <v>298</v>
      </c>
      <c r="E25" s="132"/>
      <c r="F25" s="132"/>
      <c r="G25" s="132"/>
      <c r="H25" s="134"/>
      <c r="I25" s="134"/>
      <c r="J25" s="134"/>
      <c r="K25" s="134"/>
      <c r="L25" s="134"/>
      <c r="M25" s="134"/>
      <c r="N25" s="14"/>
      <c r="O25" s="33">
        <f t="shared" si="6"/>
        <v>0</v>
      </c>
      <c r="P25" s="3"/>
      <c r="Q25" s="3"/>
      <c r="R25" s="3"/>
      <c r="S25" s="3"/>
      <c r="T25" s="136" t="str">
        <f t="shared" si="7"/>
        <v>Enter data here</v>
      </c>
      <c r="U25" s="136" t="str">
        <f t="shared" si="8"/>
        <v>Use column to left</v>
      </c>
      <c r="V25" s="133" t="s">
        <v>320</v>
      </c>
      <c r="W25" s="126" t="str">
        <f>IFERROR(IF(D25="tonnes/yr", $T25*$E25/($O$19*3.6), $U25*$E25*3.6/($O$19*3.6)), "Unfilled fields on left")</f>
        <v>Unfilled fields on left</v>
      </c>
      <c r="Y25" s="13"/>
      <c r="Z25" s="148" t="str">
        <f t="shared" si="9"/>
        <v>Missing information in this row. Leave the 'Description of input/output' (Column C) blank for this row if it is not used in this module</v>
      </c>
    </row>
    <row r="26" spans="2:26" s="6" customFormat="1">
      <c r="B26" s="124" t="s">
        <v>322</v>
      </c>
      <c r="C26" s="125" t="s">
        <v>323</v>
      </c>
      <c r="D26" s="8" t="s">
        <v>298</v>
      </c>
      <c r="E26" s="132"/>
      <c r="F26" s="132"/>
      <c r="G26" s="132"/>
      <c r="H26" s="134"/>
      <c r="I26" s="134"/>
      <c r="J26" s="134"/>
      <c r="K26" s="134"/>
      <c r="L26" s="134"/>
      <c r="M26" s="134"/>
      <c r="N26" s="14"/>
      <c r="O26" s="33">
        <f t="shared" si="6"/>
        <v>0</v>
      </c>
      <c r="P26" s="3"/>
      <c r="Q26" s="3"/>
      <c r="R26" s="3"/>
      <c r="S26" s="3"/>
      <c r="T26" s="136" t="str">
        <f t="shared" si="7"/>
        <v>Enter data here</v>
      </c>
      <c r="U26" s="136" t="str">
        <f t="shared" si="8"/>
        <v>Use column to left</v>
      </c>
      <c r="V26" s="133" t="s">
        <v>320</v>
      </c>
      <c r="W26" s="126" t="str">
        <f>IFERROR(IF(D26="tonnes/yr", $T26*$E26/($O$19*3.6), $U26*$E26*3.6/($O$19*3.6)), "Unfilled fields on left")</f>
        <v>Unfilled fields on left</v>
      </c>
      <c r="Y26" s="13"/>
      <c r="Z26" s="148" t="str">
        <f t="shared" si="9"/>
        <v>Missing information in this row. Leave the 'Description of input/output' (Column C) blank for this row if it is not used in this module</v>
      </c>
    </row>
    <row r="27" spans="2:26" s="6" customFormat="1">
      <c r="B27" s="124" t="s">
        <v>322</v>
      </c>
      <c r="C27" s="125" t="s">
        <v>324</v>
      </c>
      <c r="D27" s="8" t="s">
        <v>298</v>
      </c>
      <c r="E27" s="132"/>
      <c r="F27" s="132"/>
      <c r="G27" s="132"/>
      <c r="H27" s="134"/>
      <c r="I27" s="134"/>
      <c r="J27" s="134"/>
      <c r="K27" s="134"/>
      <c r="L27" s="134"/>
      <c r="M27" s="134"/>
      <c r="N27" s="14"/>
      <c r="O27" s="33">
        <f t="shared" si="6"/>
        <v>0</v>
      </c>
      <c r="P27" s="3"/>
      <c r="Q27" s="3"/>
      <c r="R27" s="3"/>
      <c r="S27" s="3"/>
      <c r="T27" s="136" t="str">
        <f t="shared" si="7"/>
        <v>Enter data here</v>
      </c>
      <c r="U27" s="136" t="str">
        <f t="shared" si="8"/>
        <v>Use column to left</v>
      </c>
      <c r="V27" s="133" t="s">
        <v>320</v>
      </c>
      <c r="W27" s="126" t="str">
        <f>IFERROR(IF(D27="tonnes/yr", $T27*$E27/($O$19*3.6), $U27*$E27*3.6/($O$19*3.6)), "Unfilled fields on left")</f>
        <v>Unfilled fields on left</v>
      </c>
      <c r="Y27" s="13"/>
      <c r="Z27" s="148" t="str">
        <f t="shared" si="9"/>
        <v>Missing information in this row. Leave the 'Description of input/output' (Column C) blank for this row if it is not used in this module</v>
      </c>
    </row>
    <row r="28" spans="2:26" s="6" customFormat="1">
      <c r="B28" s="124" t="s">
        <v>325</v>
      </c>
      <c r="C28" s="125" t="s">
        <v>385</v>
      </c>
      <c r="D28" s="8" t="s">
        <v>298</v>
      </c>
      <c r="E28" s="132"/>
      <c r="F28" s="132"/>
      <c r="G28" s="132"/>
      <c r="H28" s="134"/>
      <c r="I28" s="134"/>
      <c r="J28" s="134"/>
      <c r="K28" s="134"/>
      <c r="L28" s="134"/>
      <c r="M28" s="134"/>
      <c r="N28" s="14"/>
      <c r="O28" s="33">
        <f t="shared" ref="O28:O34" si="10">IF($D28="MWh/yr (LHV)",$E28,$J28*$E28*(1-$L28)/3.6)</f>
        <v>0</v>
      </c>
      <c r="P28" s="3"/>
      <c r="Q28" s="3"/>
      <c r="R28" s="3"/>
      <c r="S28" s="3"/>
      <c r="T28" s="133">
        <v>1000</v>
      </c>
      <c r="U28" s="144"/>
      <c r="V28" s="133" t="s">
        <v>340</v>
      </c>
      <c r="W28" s="126" t="str">
        <f t="shared" ref="W28:W34" si="11">IFERROR(IF(D28="tonnes/yr", $T28*$E28/($O$19*3.6), $U28*$E28*3.6/($O$19*3.6)), "Unfilled fields on left")</f>
        <v>Unfilled fields on left</v>
      </c>
      <c r="Y28" s="13"/>
      <c r="Z28" s="148" t="str">
        <f t="shared" si="9"/>
        <v>Missing information in this row. Leave the 'Description of input/output' (Column C) blank for this row if it is not used in this module</v>
      </c>
    </row>
    <row r="29" spans="2:26" s="6" customFormat="1">
      <c r="B29" s="124" t="s">
        <v>328</v>
      </c>
      <c r="C29" s="125" t="s">
        <v>329</v>
      </c>
      <c r="D29" s="8" t="s">
        <v>298</v>
      </c>
      <c r="E29" s="132"/>
      <c r="F29" s="132"/>
      <c r="G29" s="132"/>
      <c r="H29" s="134"/>
      <c r="I29" s="134"/>
      <c r="J29" s="134"/>
      <c r="K29" s="134"/>
      <c r="L29" s="134"/>
      <c r="M29" s="134"/>
      <c r="N29" s="14"/>
      <c r="O29" s="33">
        <f t="shared" si="10"/>
        <v>0</v>
      </c>
      <c r="P29" s="3"/>
      <c r="Q29" s="3"/>
      <c r="R29" s="3"/>
      <c r="S29" s="3"/>
      <c r="T29" s="133">
        <v>28000</v>
      </c>
      <c r="U29" s="144"/>
      <c r="V29" s="133" t="s">
        <v>330</v>
      </c>
      <c r="W29" s="126" t="str">
        <f t="shared" si="11"/>
        <v>Unfilled fields on left</v>
      </c>
      <c r="Y29" s="13"/>
      <c r="Z29" s="148" t="str">
        <f t="shared" si="9"/>
        <v>Missing information in this row. Leave the 'Description of input/output' (Column C) blank for this row if it is not used in this module</v>
      </c>
    </row>
    <row r="30" spans="2:26" s="6" customFormat="1">
      <c r="B30" s="124" t="s">
        <v>328</v>
      </c>
      <c r="C30" s="125" t="s">
        <v>331</v>
      </c>
      <c r="D30" s="8" t="s">
        <v>298</v>
      </c>
      <c r="E30" s="132"/>
      <c r="F30" s="132"/>
      <c r="G30" s="132"/>
      <c r="H30" s="134"/>
      <c r="I30" s="134"/>
      <c r="J30" s="134"/>
      <c r="K30" s="134"/>
      <c r="L30" s="134"/>
      <c r="M30" s="134"/>
      <c r="N30" s="14"/>
      <c r="O30" s="33">
        <f t="shared" si="10"/>
        <v>0</v>
      </c>
      <c r="P30" s="3"/>
      <c r="Q30" s="3"/>
      <c r="R30" s="3"/>
      <c r="S30" s="3"/>
      <c r="T30" s="133">
        <v>265000</v>
      </c>
      <c r="U30" s="144"/>
      <c r="V30" s="133" t="s">
        <v>330</v>
      </c>
      <c r="W30" s="126" t="str">
        <f t="shared" si="11"/>
        <v>Unfilled fields on left</v>
      </c>
      <c r="Y30" s="13"/>
      <c r="Z30" s="148" t="str">
        <f t="shared" si="9"/>
        <v>Missing information in this row. Leave the 'Description of input/output' (Column C) blank for this row if it is not used in this module</v>
      </c>
    </row>
    <row r="31" spans="2:26" s="6" customFormat="1">
      <c r="B31" s="9"/>
      <c r="C31" s="8"/>
      <c r="D31" s="8"/>
      <c r="E31" s="132"/>
      <c r="F31" s="132"/>
      <c r="G31" s="132"/>
      <c r="H31" s="134"/>
      <c r="I31" s="134"/>
      <c r="J31" s="134"/>
      <c r="K31" s="134"/>
      <c r="L31" s="134"/>
      <c r="M31" s="134"/>
      <c r="N31" s="14"/>
      <c r="O31" s="33">
        <f t="shared" si="10"/>
        <v>0</v>
      </c>
      <c r="P31" s="3"/>
      <c r="Q31" s="3"/>
      <c r="R31" s="3"/>
      <c r="S31" s="3"/>
      <c r="T31" s="133"/>
      <c r="U31" s="144"/>
      <c r="V31" s="133"/>
      <c r="W31" s="126" t="str">
        <f t="shared" si="11"/>
        <v>Unfilled fields on left</v>
      </c>
      <c r="Y31" s="13"/>
      <c r="Z31" s="148" t="str">
        <f t="shared" si="9"/>
        <v/>
      </c>
    </row>
    <row r="32" spans="2:26" s="6" customFormat="1">
      <c r="B32" s="9"/>
      <c r="C32" s="8"/>
      <c r="D32" s="8"/>
      <c r="E32" s="132"/>
      <c r="F32" s="132"/>
      <c r="G32" s="132"/>
      <c r="H32" s="134"/>
      <c r="I32" s="134"/>
      <c r="J32" s="134"/>
      <c r="K32" s="134"/>
      <c r="L32" s="134"/>
      <c r="M32" s="134"/>
      <c r="N32" s="14"/>
      <c r="O32" s="33">
        <f t="shared" si="10"/>
        <v>0</v>
      </c>
      <c r="P32" s="3"/>
      <c r="Q32" s="3"/>
      <c r="R32" s="3"/>
      <c r="S32" s="3"/>
      <c r="T32" s="133"/>
      <c r="U32" s="144"/>
      <c r="V32" s="133"/>
      <c r="W32" s="126" t="str">
        <f t="shared" si="11"/>
        <v>Unfilled fields on left</v>
      </c>
      <c r="Y32" s="13"/>
      <c r="Z32" s="148" t="str">
        <f t="shared" si="9"/>
        <v/>
      </c>
    </row>
    <row r="33" spans="2:26">
      <c r="B33" s="9"/>
      <c r="C33" s="8"/>
      <c r="D33" s="8"/>
      <c r="E33" s="132"/>
      <c r="F33" s="132"/>
      <c r="G33" s="132"/>
      <c r="H33" s="134"/>
      <c r="I33" s="134"/>
      <c r="J33" s="134"/>
      <c r="K33" s="134"/>
      <c r="L33" s="134"/>
      <c r="M33" s="134"/>
      <c r="N33" s="14"/>
      <c r="O33" s="33">
        <f t="shared" si="10"/>
        <v>0</v>
      </c>
      <c r="P33" s="3"/>
      <c r="T33" s="133"/>
      <c r="U33" s="144"/>
      <c r="V33" s="133"/>
      <c r="W33" s="126" t="str">
        <f t="shared" si="11"/>
        <v>Unfilled fields on left</v>
      </c>
      <c r="X33" s="6"/>
      <c r="Y33" s="13"/>
      <c r="Z33" s="148" t="str">
        <f t="shared" si="9"/>
        <v/>
      </c>
    </row>
    <row r="34" spans="2:26">
      <c r="B34" s="9"/>
      <c r="C34" s="8"/>
      <c r="D34" s="8"/>
      <c r="E34" s="132"/>
      <c r="F34" s="132"/>
      <c r="G34" s="132"/>
      <c r="H34" s="134"/>
      <c r="I34" s="134"/>
      <c r="J34" s="134"/>
      <c r="K34" s="134"/>
      <c r="L34" s="134"/>
      <c r="M34" s="134"/>
      <c r="N34" s="14"/>
      <c r="O34" s="33">
        <f t="shared" si="10"/>
        <v>0</v>
      </c>
      <c r="P34" s="3"/>
      <c r="T34" s="133"/>
      <c r="U34" s="144"/>
      <c r="V34" s="133"/>
      <c r="W34" s="126" t="str">
        <f t="shared" si="11"/>
        <v>Unfilled fields on left</v>
      </c>
      <c r="X34" s="6"/>
      <c r="Y34" s="13"/>
      <c r="Z34" s="148" t="str">
        <f t="shared" si="9"/>
        <v/>
      </c>
    </row>
    <row r="35" spans="2:26">
      <c r="C35" s="10"/>
      <c r="D35" s="10"/>
      <c r="E35" s="11"/>
      <c r="F35" s="10"/>
      <c r="H35" s="12"/>
      <c r="I35" s="12"/>
      <c r="J35" s="12"/>
      <c r="K35" s="12"/>
      <c r="L35" s="12"/>
      <c r="M35" s="12"/>
      <c r="N35" s="12"/>
      <c r="O35" s="12"/>
      <c r="P35" s="3"/>
      <c r="T35" s="12"/>
      <c r="U35" s="15"/>
      <c r="V35" s="12"/>
      <c r="W35" s="28"/>
      <c r="Z35" s="3"/>
    </row>
    <row r="36" spans="2:26">
      <c r="P36" s="3"/>
      <c r="V36" s="25" t="s">
        <v>332</v>
      </c>
      <c r="W36" s="128">
        <f>SUM(W4:W35)</f>
        <v>0</v>
      </c>
      <c r="Z36" s="3"/>
    </row>
    <row r="37" spans="2:26">
      <c r="B37" s="123" t="s">
        <v>333</v>
      </c>
      <c r="C37" s="119"/>
      <c r="D37" s="119"/>
      <c r="E37" s="119"/>
      <c r="P37" s="3"/>
      <c r="Z37" s="3"/>
    </row>
    <row r="38" spans="2:26">
      <c r="B38" s="9" t="s">
        <v>334</v>
      </c>
      <c r="C38" s="8" t="s">
        <v>335</v>
      </c>
      <c r="D38" s="8" t="s">
        <v>336</v>
      </c>
      <c r="E38" s="8"/>
    </row>
    <row r="39" spans="2:26">
      <c r="B39" s="9"/>
      <c r="C39" s="9"/>
      <c r="D39" s="9"/>
      <c r="E39" s="9"/>
    </row>
    <row r="40" spans="2:26">
      <c r="B40" s="9"/>
      <c r="C40" s="9"/>
      <c r="D40" s="9"/>
      <c r="E40" s="9"/>
    </row>
    <row r="41" spans="2:26">
      <c r="B41" s="9"/>
      <c r="C41" s="9"/>
      <c r="D41" s="9"/>
      <c r="E41" s="9"/>
    </row>
    <row r="42" spans="2:26">
      <c r="E42" s="3"/>
      <c r="H42" s="3"/>
    </row>
    <row r="43" spans="2:26">
      <c r="E43" s="3"/>
      <c r="H43" s="3"/>
    </row>
    <row r="44" spans="2:26">
      <c r="E44" s="3"/>
      <c r="H44" s="3"/>
    </row>
    <row r="45" spans="2:26">
      <c r="E45" s="3"/>
      <c r="H45" s="3"/>
    </row>
    <row r="46" spans="2:26">
      <c r="E46" s="3"/>
      <c r="H46" s="3"/>
    </row>
    <row r="47" spans="2:26">
      <c r="E47" s="3"/>
      <c r="H47" s="3"/>
    </row>
    <row r="48" spans="2:26">
      <c r="E48" s="3"/>
      <c r="H48" s="3"/>
    </row>
    <row r="49" spans="5:8">
      <c r="E49" s="3"/>
      <c r="H49" s="3"/>
    </row>
    <row r="50" spans="5:8">
      <c r="E50" s="3"/>
      <c r="H50" s="3"/>
    </row>
    <row r="51" spans="5:8">
      <c r="E51" s="3"/>
      <c r="H51" s="3"/>
    </row>
    <row r="52" spans="5:8">
      <c r="E52" s="3"/>
      <c r="H52" s="3"/>
    </row>
    <row r="53" spans="5:8">
      <c r="E53" s="3"/>
      <c r="H53" s="3"/>
    </row>
    <row r="54" spans="5:8">
      <c r="E54" s="3"/>
      <c r="H54" s="3"/>
    </row>
  </sheetData>
  <dataValidations count="2">
    <dataValidation type="list" allowBlank="1" showInputMessage="1" showErrorMessage="1" sqref="D5 D7:D16 D18:D21 D24:D34" xr:uid="{4F7529DE-C0D9-465B-B434-19856CAF002C}">
      <formula1>"tonnes/yr, MWh/yr (LHV)"</formula1>
    </dataValidation>
    <dataValidation type="custom" allowBlank="1" showInputMessage="1" showErrorMessage="1" error="Please do not change" sqref="Z24:Z34 Z19:Z21 Z8:Z16 Z5 W36 W24:W34 W8:W16 O5 O8:O16 O19:P19 O20:O21 R19:S21 O24:O34" xr:uid="{82965AF5-AB74-4FEC-AEE6-F7DC36288DC9}">
      <formula1>"Please do not change"</formula1>
    </dataValidation>
  </dataValidations>
  <pageMargins left="0.70000000000000007" right="0.70000000000000007" top="0.75" bottom="0.75" header="0.30000000000000004" footer="0.30000000000000004"/>
  <pageSetup paperSize="9" orientation="portrait" horizontalDpi="0" verticalDpi="0" r:id="rId1"/>
  <ignoredErrors>
    <ignoredError sqref="P29:V34 P28:U28 P5:S5" unlockedFormula="1"/>
  </ignoredErrors>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2" id="{CDD65ADB-21AA-4AAE-A40A-E5F794308774}">
            <xm:f>OR(Guidance!$C$19="Yes",Guidance!$C$19="Not applicable",Guidance!$C$19="")</xm:f>
            <x14:dxf>
              <font>
                <color theme="0"/>
              </font>
              <fill>
                <patternFill>
                  <bgColor theme="0"/>
                </patternFill>
              </fill>
            </x14:dxf>
          </x14:cfRule>
          <xm:sqref>A1</xm:sqref>
        </x14:conditionalFormatting>
        <x14:conditionalFormatting xmlns:xm="http://schemas.microsoft.com/office/excel/2006/main">
          <x14:cfRule type="expression" priority="1" id="{7CC220C8-5166-4EE6-8187-97F73136EF4B}">
            <xm:f>Guidance!$C$19="No"</xm:f>
            <x14:dxf>
              <font>
                <color theme="0"/>
              </font>
              <fill>
                <patternFill>
                  <bgColor theme="0"/>
                </patternFill>
              </fill>
              <border>
                <left/>
                <right/>
                <top/>
                <bottom/>
                <vertical/>
                <horizontal/>
              </border>
            </x14:dxf>
          </x14:cfRule>
          <xm:sqref>A2:Z100</xm:sqref>
        </x14:conditionalFormatting>
      </x14:conditionalFormatting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7">
    <tabColor theme="9" tint="0.79998168889431442"/>
  </sheetPr>
  <dimension ref="A1:Z54"/>
  <sheetViews>
    <sheetView showGridLines="0" zoomScale="70" zoomScaleNormal="70" workbookViewId="0"/>
  </sheetViews>
  <sheetFormatPr defaultColWidth="7.28515625" defaultRowHeight="15"/>
  <cols>
    <col min="1" max="1" width="5.28515625" style="3" customWidth="1"/>
    <col min="2" max="2" width="25" style="3" bestFit="1" customWidth="1"/>
    <col min="3" max="3" width="39" style="3" bestFit="1" customWidth="1"/>
    <col min="4" max="4" width="14.42578125" style="3" customWidth="1"/>
    <col min="5" max="5" width="15.28515625" style="5" customWidth="1"/>
    <col min="6" max="6" width="18.140625" style="3" customWidth="1"/>
    <col min="7" max="7" width="17" style="3" customWidth="1"/>
    <col min="8" max="8" width="11.85546875" style="4" customWidth="1"/>
    <col min="9" max="9" width="13.5703125" style="4" customWidth="1"/>
    <col min="10" max="10" width="12.5703125" style="4" customWidth="1"/>
    <col min="11" max="11" width="11" style="4" customWidth="1"/>
    <col min="12" max="12" width="12.28515625" style="4" customWidth="1"/>
    <col min="13" max="13" width="13" style="4" customWidth="1"/>
    <col min="14" max="14" width="16.5703125" style="4" customWidth="1"/>
    <col min="15" max="15" width="14" style="4" customWidth="1"/>
    <col min="16" max="16" width="19.140625" customWidth="1"/>
    <col min="17" max="17" width="5.85546875" style="3" customWidth="1"/>
    <col min="18" max="18" width="16" style="3" customWidth="1"/>
    <col min="19" max="19" width="19.7109375" style="3" customWidth="1"/>
    <col min="20" max="21" width="20.7109375" style="4" customWidth="1"/>
    <col min="22" max="22" width="16.28515625" style="4" customWidth="1"/>
    <col min="23" max="23" width="22.7109375" style="27" customWidth="1"/>
    <col min="24" max="24" width="7.28515625" style="3" customWidth="1"/>
    <col min="25" max="25" width="21.28515625" style="3" customWidth="1"/>
    <col min="27" max="16384" width="7.28515625" style="3"/>
  </cols>
  <sheetData>
    <row r="1" spans="1:26">
      <c r="A1" s="145" t="s">
        <v>390</v>
      </c>
    </row>
    <row r="2" spans="1:26" ht="94.5" customHeight="1" thickBot="1">
      <c r="B2" s="2" t="s">
        <v>274</v>
      </c>
      <c r="C2" s="2" t="s">
        <v>275</v>
      </c>
      <c r="D2" s="2" t="s">
        <v>22</v>
      </c>
      <c r="E2" s="7" t="s">
        <v>276</v>
      </c>
      <c r="F2" s="2" t="s">
        <v>277</v>
      </c>
      <c r="G2" s="2" t="s">
        <v>278</v>
      </c>
      <c r="H2" s="2" t="s">
        <v>279</v>
      </c>
      <c r="I2" s="2" t="s">
        <v>280</v>
      </c>
      <c r="J2" s="2" t="s">
        <v>281</v>
      </c>
      <c r="K2" s="2" t="s">
        <v>282</v>
      </c>
      <c r="L2" s="2" t="s">
        <v>283</v>
      </c>
      <c r="M2" s="2" t="s">
        <v>284</v>
      </c>
      <c r="N2" s="2" t="s">
        <v>285</v>
      </c>
      <c r="O2" s="2" t="s">
        <v>286</v>
      </c>
      <c r="P2" s="2" t="s">
        <v>345</v>
      </c>
      <c r="Q2" s="2"/>
      <c r="R2" s="26" t="s">
        <v>288</v>
      </c>
      <c r="S2" s="2" t="s">
        <v>289</v>
      </c>
      <c r="T2" s="2" t="s">
        <v>341</v>
      </c>
      <c r="U2" s="2" t="s">
        <v>291</v>
      </c>
      <c r="V2" s="2" t="s">
        <v>292</v>
      </c>
      <c r="W2" s="26" t="s">
        <v>346</v>
      </c>
      <c r="X2" s="26"/>
      <c r="Y2" s="2" t="s">
        <v>294</v>
      </c>
    </row>
    <row r="3" spans="1:26" ht="15.75" thickTop="1"/>
    <row r="4" spans="1:26">
      <c r="B4" s="123" t="s">
        <v>295</v>
      </c>
      <c r="C4" s="119"/>
      <c r="D4" s="119"/>
      <c r="E4" s="120"/>
      <c r="F4" s="119"/>
      <c r="G4" s="121"/>
      <c r="H4" s="122"/>
      <c r="I4" s="122"/>
      <c r="J4" s="122"/>
      <c r="K4" s="122"/>
      <c r="L4" s="122"/>
      <c r="M4" s="122"/>
      <c r="N4" s="122"/>
      <c r="O4" s="122"/>
      <c r="P4" s="122"/>
      <c r="Q4" s="122"/>
      <c r="R4" s="122"/>
      <c r="S4" s="122"/>
      <c r="T4" s="122"/>
      <c r="U4" s="122"/>
      <c r="V4" s="122"/>
      <c r="W4" s="122"/>
      <c r="X4" s="122"/>
      <c r="Y4" s="122"/>
      <c r="Z4" s="3"/>
    </row>
    <row r="5" spans="1:26">
      <c r="B5" s="9" t="s">
        <v>296</v>
      </c>
      <c r="C5" s="125" t="str">
        <f>'Jet distribution 1'!C19</f>
        <v>e.g. Jet fuel</v>
      </c>
      <c r="D5" s="8" t="s">
        <v>298</v>
      </c>
      <c r="E5" s="134"/>
      <c r="F5" s="132"/>
      <c r="G5" s="132"/>
      <c r="H5" s="134"/>
      <c r="I5" s="134" t="s">
        <v>189</v>
      </c>
      <c r="J5" s="134"/>
      <c r="K5" s="134"/>
      <c r="L5" s="134"/>
      <c r="M5" s="134"/>
      <c r="N5" s="14"/>
      <c r="O5" s="33">
        <f t="shared" ref="O5" si="0">IF($D5="MWh/yr (LHV)",$E5,$J5*$E5*(1-$L5)/3.6)</f>
        <v>0</v>
      </c>
      <c r="P5" s="3"/>
      <c r="T5" s="3"/>
      <c r="U5" s="3"/>
      <c r="V5" s="3"/>
      <c r="W5" s="3"/>
      <c r="Z5" s="148" t="str">
        <f>IF(AND(C5&lt;&gt;"",OR(E5="",J5="",L5="")),"Missing information in this row.","")</f>
        <v>Missing information in this row.</v>
      </c>
    </row>
    <row r="6" spans="1:26">
      <c r="E6" s="10"/>
      <c r="F6" s="10"/>
      <c r="G6" s="10"/>
      <c r="H6" s="10"/>
      <c r="I6" s="10"/>
      <c r="J6" s="10"/>
      <c r="K6" s="10"/>
      <c r="L6" s="10"/>
      <c r="M6" s="10"/>
      <c r="N6" s="3"/>
      <c r="O6" s="3"/>
      <c r="P6" s="3"/>
      <c r="T6" s="3"/>
      <c r="U6" s="3"/>
      <c r="V6" s="3"/>
      <c r="W6" s="3"/>
      <c r="Z6" s="3"/>
    </row>
    <row r="7" spans="1:26">
      <c r="B7" s="123" t="s">
        <v>299</v>
      </c>
      <c r="C7" s="119"/>
      <c r="D7" s="119"/>
      <c r="E7" s="120"/>
      <c r="F7" s="119"/>
      <c r="G7" s="119"/>
      <c r="H7" s="122"/>
      <c r="I7" s="122"/>
      <c r="J7" s="122"/>
      <c r="K7" s="122"/>
      <c r="L7" s="122"/>
      <c r="M7" s="122"/>
      <c r="N7" s="122"/>
      <c r="O7" s="122"/>
      <c r="P7" s="122"/>
      <c r="Q7" s="122"/>
      <c r="R7" s="122"/>
      <c r="S7" s="122"/>
      <c r="T7" s="122"/>
      <c r="U7" s="122"/>
      <c r="V7" s="122"/>
      <c r="W7" s="122"/>
      <c r="X7" s="122"/>
      <c r="Y7" s="122"/>
      <c r="Z7" s="3"/>
    </row>
    <row r="8" spans="1:26">
      <c r="B8" s="124" t="s">
        <v>300</v>
      </c>
      <c r="C8" s="125" t="s">
        <v>301</v>
      </c>
      <c r="D8" s="8" t="s">
        <v>302</v>
      </c>
      <c r="E8" s="134"/>
      <c r="F8" s="132"/>
      <c r="G8" s="132"/>
      <c r="H8" s="134"/>
      <c r="I8" s="134"/>
      <c r="J8" s="134"/>
      <c r="K8" s="134"/>
      <c r="L8" s="134"/>
      <c r="M8" s="134"/>
      <c r="N8" s="14"/>
      <c r="O8" s="33">
        <f t="shared" ref="O8:O16" si="1">IF($D8="MWh/yr (LHV)",$E8,$J8*$E8*(1-$L8)/3.6)</f>
        <v>0</v>
      </c>
      <c r="P8" s="3"/>
      <c r="T8" s="136" t="str">
        <f t="shared" ref="T8:T16" si="2">IF(B8="", "", IF(D8="MWh/yr (LHV)", "Use column to right", "Enter data here"))</f>
        <v>Use column to right</v>
      </c>
      <c r="U8" s="136" t="str">
        <f t="shared" ref="U8:U16" si="3">IF(B8="", "", IF(D8="MWh/yr (LHV)", "Enter data here", "Use column to left"))</f>
        <v>Enter data here</v>
      </c>
      <c r="V8" s="133" t="s">
        <v>303</v>
      </c>
      <c r="W8" s="126" t="str">
        <f t="shared" ref="W8:W16" si="4">IFERROR(IF(D8="tonnes/yr", $T8*$E8/($O$19*3.6), $U8*$E8*3.6/($O$19*3.6)), "Unfilled fields on left")</f>
        <v>Unfilled fields on left</v>
      </c>
      <c r="Y8" s="13"/>
      <c r="Z8" s="148" t="str">
        <f t="shared" ref="Z8:Z16" si="5">IF(AND(C8&lt;&gt;"",OR(E8="",J8="",L8="",T8="Enter data here",U8="Enter data here")),"Missing information in this row. Leave the 'Description of input/output' (Column C) blank for this row if it is not used in this module","")</f>
        <v>Missing information in this row. Leave the 'Description of input/output' (Column C) blank for this row if it is not used in this module</v>
      </c>
    </row>
    <row r="9" spans="1:26">
      <c r="B9" s="124" t="s">
        <v>300</v>
      </c>
      <c r="C9" s="125" t="s">
        <v>304</v>
      </c>
      <c r="D9" s="8" t="s">
        <v>302</v>
      </c>
      <c r="E9" s="134"/>
      <c r="F9" s="132"/>
      <c r="G9" s="132"/>
      <c r="H9" s="134"/>
      <c r="I9" s="134"/>
      <c r="J9" s="134"/>
      <c r="K9" s="134"/>
      <c r="L9" s="134"/>
      <c r="M9" s="134"/>
      <c r="N9" s="14"/>
      <c r="O9" s="33">
        <f t="shared" si="1"/>
        <v>0</v>
      </c>
      <c r="P9" s="3"/>
      <c r="T9" s="136" t="str">
        <f t="shared" si="2"/>
        <v>Use column to right</v>
      </c>
      <c r="U9" s="136" t="str">
        <f t="shared" si="3"/>
        <v>Enter data here</v>
      </c>
      <c r="V9" s="133" t="s">
        <v>303</v>
      </c>
      <c r="W9" s="126" t="str">
        <f t="shared" si="4"/>
        <v>Unfilled fields on left</v>
      </c>
      <c r="Y9" s="13"/>
      <c r="Z9" s="148" t="str">
        <f t="shared" si="5"/>
        <v>Missing information in this row. Leave the 'Description of input/output' (Column C) blank for this row if it is not used in this module</v>
      </c>
    </row>
    <row r="10" spans="1:26" s="6" customFormat="1">
      <c r="B10" s="124" t="s">
        <v>300</v>
      </c>
      <c r="C10" s="125" t="s">
        <v>305</v>
      </c>
      <c r="D10" s="8" t="s">
        <v>298</v>
      </c>
      <c r="E10" s="132"/>
      <c r="F10" s="132"/>
      <c r="G10" s="132"/>
      <c r="H10" s="134"/>
      <c r="I10" s="134"/>
      <c r="J10" s="134"/>
      <c r="K10" s="134"/>
      <c r="L10" s="134"/>
      <c r="M10" s="134"/>
      <c r="N10" s="14"/>
      <c r="O10" s="33">
        <f t="shared" si="1"/>
        <v>0</v>
      </c>
      <c r="P10" s="3"/>
      <c r="Q10" s="3"/>
      <c r="R10" s="3"/>
      <c r="S10" s="3"/>
      <c r="T10" s="136" t="str">
        <f t="shared" si="2"/>
        <v>Enter data here</v>
      </c>
      <c r="U10" s="136" t="str">
        <f t="shared" si="3"/>
        <v>Use column to left</v>
      </c>
      <c r="V10" s="133" t="s">
        <v>303</v>
      </c>
      <c r="W10" s="126" t="str">
        <f t="shared" si="4"/>
        <v>Unfilled fields on left</v>
      </c>
      <c r="Y10" s="17"/>
      <c r="Z10" s="148" t="str">
        <f t="shared" si="5"/>
        <v>Missing information in this row. Leave the 'Description of input/output' (Column C) blank for this row if it is not used in this module</v>
      </c>
    </row>
    <row r="11" spans="1:26" s="6" customFormat="1">
      <c r="B11" s="124" t="s">
        <v>300</v>
      </c>
      <c r="C11" s="125" t="s">
        <v>306</v>
      </c>
      <c r="D11" s="8" t="s">
        <v>298</v>
      </c>
      <c r="E11" s="132"/>
      <c r="F11" s="132"/>
      <c r="G11" s="132"/>
      <c r="H11" s="134"/>
      <c r="I11" s="134"/>
      <c r="J11" s="134"/>
      <c r="K11" s="134"/>
      <c r="L11" s="134"/>
      <c r="M11" s="134"/>
      <c r="N11" s="14"/>
      <c r="O11" s="33">
        <f t="shared" si="1"/>
        <v>0</v>
      </c>
      <c r="P11" s="3"/>
      <c r="Q11" s="3"/>
      <c r="R11" s="3"/>
      <c r="S11" s="3"/>
      <c r="T11" s="136" t="str">
        <f t="shared" si="2"/>
        <v>Enter data here</v>
      </c>
      <c r="U11" s="136" t="str">
        <f t="shared" si="3"/>
        <v>Use column to left</v>
      </c>
      <c r="V11" s="133" t="s">
        <v>303</v>
      </c>
      <c r="W11" s="126" t="str">
        <f t="shared" si="4"/>
        <v>Unfilled fields on left</v>
      </c>
      <c r="Y11" s="17"/>
      <c r="Z11" s="148" t="str">
        <f t="shared" si="5"/>
        <v>Missing information in this row. Leave the 'Description of input/output' (Column C) blank for this row if it is not used in this module</v>
      </c>
    </row>
    <row r="12" spans="1:26">
      <c r="B12" s="124" t="s">
        <v>307</v>
      </c>
      <c r="C12" s="125" t="s">
        <v>342</v>
      </c>
      <c r="D12" s="8" t="s">
        <v>298</v>
      </c>
      <c r="E12" s="132"/>
      <c r="F12" s="132"/>
      <c r="G12" s="132"/>
      <c r="H12" s="134"/>
      <c r="I12" s="134"/>
      <c r="J12" s="134"/>
      <c r="K12" s="134"/>
      <c r="L12" s="134"/>
      <c r="M12" s="134"/>
      <c r="N12" s="14"/>
      <c r="O12" s="33">
        <f t="shared" si="1"/>
        <v>0</v>
      </c>
      <c r="P12" s="3"/>
      <c r="T12" s="136" t="str">
        <f t="shared" si="2"/>
        <v>Enter data here</v>
      </c>
      <c r="U12" s="136" t="str">
        <f t="shared" si="3"/>
        <v>Use column to left</v>
      </c>
      <c r="V12" s="133" t="s">
        <v>303</v>
      </c>
      <c r="W12" s="126" t="str">
        <f t="shared" si="4"/>
        <v>Unfilled fields on left</v>
      </c>
      <c r="Y12" s="17"/>
      <c r="Z12" s="148" t="str">
        <f t="shared" si="5"/>
        <v>Missing information in this row. Leave the 'Description of input/output' (Column C) blank for this row if it is not used in this module</v>
      </c>
    </row>
    <row r="13" spans="1:26">
      <c r="B13" s="124" t="s">
        <v>307</v>
      </c>
      <c r="C13" s="125" t="s">
        <v>309</v>
      </c>
      <c r="D13" s="8" t="s">
        <v>298</v>
      </c>
      <c r="E13" s="132"/>
      <c r="F13" s="132"/>
      <c r="G13" s="132"/>
      <c r="H13" s="134"/>
      <c r="I13" s="134"/>
      <c r="J13" s="134"/>
      <c r="K13" s="134"/>
      <c r="L13" s="134"/>
      <c r="M13" s="134"/>
      <c r="N13" s="14"/>
      <c r="O13" s="33">
        <f t="shared" si="1"/>
        <v>0</v>
      </c>
      <c r="P13" s="3"/>
      <c r="T13" s="136" t="str">
        <f t="shared" si="2"/>
        <v>Enter data here</v>
      </c>
      <c r="U13" s="136" t="str">
        <f t="shared" si="3"/>
        <v>Use column to left</v>
      </c>
      <c r="V13" s="133" t="s">
        <v>303</v>
      </c>
      <c r="W13" s="126" t="str">
        <f t="shared" si="4"/>
        <v>Unfilled fields on left</v>
      </c>
      <c r="Y13" s="17"/>
      <c r="Z13" s="148" t="str">
        <f t="shared" si="5"/>
        <v>Missing information in this row. Leave the 'Description of input/output' (Column C) blank for this row if it is not used in this module</v>
      </c>
    </row>
    <row r="14" spans="1:26">
      <c r="B14" s="124" t="s">
        <v>310</v>
      </c>
      <c r="C14" s="125" t="s">
        <v>311</v>
      </c>
      <c r="D14" s="8" t="s">
        <v>298</v>
      </c>
      <c r="E14" s="132"/>
      <c r="F14" s="132"/>
      <c r="G14" s="132"/>
      <c r="H14" s="134"/>
      <c r="I14" s="134"/>
      <c r="J14" s="134"/>
      <c r="K14" s="134"/>
      <c r="L14" s="134"/>
      <c r="M14" s="134"/>
      <c r="N14" s="14"/>
      <c r="O14" s="33">
        <f t="shared" si="1"/>
        <v>0</v>
      </c>
      <c r="P14" s="3"/>
      <c r="T14" s="136" t="str">
        <f t="shared" si="2"/>
        <v>Enter data here</v>
      </c>
      <c r="U14" s="136" t="str">
        <f t="shared" si="3"/>
        <v>Use column to left</v>
      </c>
      <c r="V14" s="133" t="s">
        <v>303</v>
      </c>
      <c r="W14" s="126" t="str">
        <f t="shared" si="4"/>
        <v>Unfilled fields on left</v>
      </c>
      <c r="Y14" s="17"/>
      <c r="Z14" s="148" t="str">
        <f t="shared" si="5"/>
        <v>Missing information in this row. Leave the 'Description of input/output' (Column C) blank for this row if it is not used in this module</v>
      </c>
    </row>
    <row r="15" spans="1:26">
      <c r="B15" s="124" t="s">
        <v>310</v>
      </c>
      <c r="C15" s="125" t="s">
        <v>312</v>
      </c>
      <c r="D15" s="8" t="s">
        <v>298</v>
      </c>
      <c r="E15" s="132"/>
      <c r="F15" s="132"/>
      <c r="G15" s="132"/>
      <c r="H15" s="134"/>
      <c r="I15" s="134"/>
      <c r="J15" s="134"/>
      <c r="K15" s="134"/>
      <c r="L15" s="134"/>
      <c r="M15" s="134"/>
      <c r="N15" s="14"/>
      <c r="O15" s="33">
        <f t="shared" si="1"/>
        <v>0</v>
      </c>
      <c r="P15" s="3"/>
      <c r="T15" s="136" t="str">
        <f t="shared" si="2"/>
        <v>Enter data here</v>
      </c>
      <c r="U15" s="136" t="str">
        <f t="shared" si="3"/>
        <v>Use column to left</v>
      </c>
      <c r="V15" s="133" t="s">
        <v>303</v>
      </c>
      <c r="W15" s="126" t="str">
        <f t="shared" si="4"/>
        <v>Unfilled fields on left</v>
      </c>
      <c r="Y15" s="17"/>
      <c r="Z15" s="148" t="str">
        <f t="shared" si="5"/>
        <v>Missing information in this row. Leave the 'Description of input/output' (Column C) blank for this row if it is not used in this module</v>
      </c>
    </row>
    <row r="16" spans="1:26">
      <c r="B16" s="8"/>
      <c r="C16" s="9"/>
      <c r="D16" s="8"/>
      <c r="E16" s="132"/>
      <c r="F16" s="132"/>
      <c r="G16" s="132"/>
      <c r="H16" s="134"/>
      <c r="I16" s="134"/>
      <c r="J16" s="134"/>
      <c r="K16" s="134"/>
      <c r="L16" s="134"/>
      <c r="M16" s="134"/>
      <c r="N16" s="14"/>
      <c r="O16" s="33">
        <f t="shared" si="1"/>
        <v>0</v>
      </c>
      <c r="P16" s="3"/>
      <c r="T16" s="136" t="str">
        <f t="shared" si="2"/>
        <v/>
      </c>
      <c r="U16" s="136" t="str">
        <f t="shared" si="3"/>
        <v/>
      </c>
      <c r="V16" s="133" t="s">
        <v>303</v>
      </c>
      <c r="W16" s="126" t="str">
        <f t="shared" si="4"/>
        <v>Unfilled fields on left</v>
      </c>
      <c r="Y16" s="17"/>
      <c r="Z16" s="148" t="str">
        <f t="shared" si="5"/>
        <v/>
      </c>
    </row>
    <row r="17" spans="2:26">
      <c r="E17" s="10"/>
      <c r="F17" s="10"/>
      <c r="G17" s="10"/>
      <c r="H17" s="10"/>
      <c r="I17" s="10"/>
      <c r="J17" s="10"/>
      <c r="K17" s="10"/>
      <c r="L17" s="10"/>
      <c r="M17" s="10"/>
      <c r="N17" s="3"/>
      <c r="O17" s="3"/>
      <c r="P17" s="3"/>
      <c r="T17" s="3"/>
      <c r="U17" s="3"/>
      <c r="V17" s="3"/>
      <c r="W17" s="3"/>
      <c r="Z17" s="3"/>
    </row>
    <row r="18" spans="2:26">
      <c r="B18" s="123" t="s">
        <v>313</v>
      </c>
      <c r="C18" s="119"/>
      <c r="D18" s="119"/>
      <c r="E18" s="120"/>
      <c r="F18" s="119"/>
      <c r="G18" s="119"/>
      <c r="H18" s="122"/>
      <c r="I18" s="122"/>
      <c r="J18" s="122"/>
      <c r="K18" s="122"/>
      <c r="L18" s="122"/>
      <c r="M18" s="122"/>
      <c r="N18" s="122"/>
      <c r="O18" s="122"/>
      <c r="P18" s="122"/>
      <c r="Q18" s="122"/>
      <c r="R18" s="122"/>
      <c r="S18" s="122"/>
      <c r="T18" s="122"/>
      <c r="U18" s="122"/>
      <c r="V18" s="122"/>
      <c r="W18" s="122"/>
      <c r="X18" s="122"/>
      <c r="Y18" s="122"/>
      <c r="Z18" s="3"/>
    </row>
    <row r="19" spans="2:26">
      <c r="B19" s="9" t="s">
        <v>314</v>
      </c>
      <c r="C19" s="125" t="s">
        <v>388</v>
      </c>
      <c r="D19" s="8" t="s">
        <v>298</v>
      </c>
      <c r="E19" s="132"/>
      <c r="F19" s="132"/>
      <c r="G19" s="132"/>
      <c r="H19" s="132"/>
      <c r="I19" s="132" t="s">
        <v>189</v>
      </c>
      <c r="J19" s="132"/>
      <c r="K19" s="132"/>
      <c r="L19" s="132"/>
      <c r="M19" s="132"/>
      <c r="N19" s="14"/>
      <c r="O19" s="33">
        <f t="shared" ref="O19:O27" si="6">IF($D19="MWh/yr (LHV)",$E19,$J19*$E19*(1-$L19)/3.6)</f>
        <v>0</v>
      </c>
      <c r="P19" s="143" t="str">
        <f>IFERROR(O19/O5,"")</f>
        <v/>
      </c>
      <c r="R19" s="33">
        <f>IF($D19="MWh/yr (LHV)",$E19,$E19*MAX(0, $J19*(1-$L19)-2.441*$L19)/kWh_to_MJ)</f>
        <v>0</v>
      </c>
      <c r="S19" s="142" t="str">
        <f>IFERROR(R19/(SUM($R$19:$R$21)),"")</f>
        <v/>
      </c>
      <c r="T19" s="144"/>
      <c r="U19" s="144"/>
      <c r="V19" s="144"/>
      <c r="W19" s="127"/>
      <c r="Y19" s="13"/>
      <c r="Z19" s="148" t="str">
        <f>IF(AND(C19&lt;&gt;"",OR(E19="",J19="",L19="")),"Missing information in this row. Leave the 'Description of input/output' (Column C) blank for this row if it is not used in this module","")</f>
        <v>Missing information in this row. Leave the 'Description of input/output' (Column C) blank for this row if it is not used in this module</v>
      </c>
    </row>
    <row r="20" spans="2:26" s="6" customFormat="1">
      <c r="B20" s="124" t="s">
        <v>316</v>
      </c>
      <c r="C20" s="125" t="s">
        <v>343</v>
      </c>
      <c r="D20" s="8" t="s">
        <v>298</v>
      </c>
      <c r="E20" s="132"/>
      <c r="F20" s="132"/>
      <c r="G20" s="132"/>
      <c r="H20" s="134"/>
      <c r="I20" s="134"/>
      <c r="J20" s="134"/>
      <c r="K20" s="134"/>
      <c r="L20" s="134"/>
      <c r="M20" s="134"/>
      <c r="N20" s="14"/>
      <c r="O20" s="33">
        <f t="shared" si="6"/>
        <v>0</v>
      </c>
      <c r="P20" s="3"/>
      <c r="Q20" s="3"/>
      <c r="R20" s="33">
        <f>IF($D20="MWh/yr (LHV)",$E20,$E20*MAX(0, $J20*(1-$L20)-2.441*$L20)/kWh_to_MJ)</f>
        <v>0</v>
      </c>
      <c r="S20" s="142" t="str">
        <f>IFERROR(R20/(SUM($R$19:$R$21)),"")</f>
        <v/>
      </c>
      <c r="T20" s="144"/>
      <c r="U20" s="144"/>
      <c r="V20" s="144"/>
      <c r="W20" s="127"/>
      <c r="Y20" s="13"/>
      <c r="Z20" s="148" t="str">
        <f>IF(AND(C20&lt;&gt;"",OR(E20="",J20="",L20="")),"Missing information in this row. Leave the 'Description of input/output' (Column C) blank for this row if it is not used in this module","")</f>
        <v>Missing information in this row. Leave the 'Description of input/output' (Column C) blank for this row if it is not used in this module</v>
      </c>
    </row>
    <row r="21" spans="2:26" s="6" customFormat="1">
      <c r="B21" s="124" t="s">
        <v>316</v>
      </c>
      <c r="C21" s="125" t="s">
        <v>343</v>
      </c>
      <c r="D21" s="8" t="s">
        <v>298</v>
      </c>
      <c r="E21" s="132"/>
      <c r="F21" s="132"/>
      <c r="G21" s="132"/>
      <c r="H21" s="134"/>
      <c r="I21" s="134"/>
      <c r="J21" s="134"/>
      <c r="K21" s="134"/>
      <c r="L21" s="134"/>
      <c r="M21" s="134"/>
      <c r="N21" s="14"/>
      <c r="O21" s="33">
        <f t="shared" si="6"/>
        <v>0</v>
      </c>
      <c r="P21" s="3"/>
      <c r="Q21" s="3"/>
      <c r="R21" s="33">
        <f>IF($D21="MWh/yr (LHV)",$E21,$E21*MAX(0, $J21*(1-$L21)-2.441*$L21)/kWh_to_MJ)</f>
        <v>0</v>
      </c>
      <c r="S21" s="142" t="str">
        <f>IFERROR(R21/(SUM($R$19:$R$21)),"")</f>
        <v/>
      </c>
      <c r="T21" s="144"/>
      <c r="U21" s="144"/>
      <c r="V21" s="144"/>
      <c r="W21" s="127"/>
      <c r="Y21" s="13"/>
      <c r="Z21" s="148" t="str">
        <f>IF(AND(C21&lt;&gt;"",OR(E21="",J21="",L21="")),"Missing information in this row. Leave the 'Description of input/output' (Column C) blank for this row if it is not used in this module","")</f>
        <v>Missing information in this row. Leave the 'Description of input/output' (Column C) blank for this row if it is not used in this module</v>
      </c>
    </row>
    <row r="22" spans="2:26" s="6" customFormat="1">
      <c r="E22" s="158"/>
      <c r="F22" s="158"/>
      <c r="G22" s="158"/>
      <c r="H22" s="158"/>
      <c r="I22" s="158"/>
      <c r="J22" s="158"/>
      <c r="K22" s="158"/>
      <c r="L22" s="158"/>
      <c r="M22" s="158"/>
    </row>
    <row r="23" spans="2:26">
      <c r="B23" s="123" t="s">
        <v>317</v>
      </c>
      <c r="C23" s="119"/>
      <c r="D23" s="119"/>
      <c r="E23" s="120"/>
      <c r="F23" s="119"/>
      <c r="G23" s="119"/>
      <c r="H23" s="122"/>
      <c r="I23" s="122"/>
      <c r="J23" s="122"/>
      <c r="K23" s="122"/>
      <c r="L23" s="122"/>
      <c r="M23" s="122"/>
      <c r="N23" s="122"/>
      <c r="O23" s="122"/>
      <c r="P23" s="122"/>
      <c r="Q23" s="122"/>
      <c r="R23" s="122"/>
      <c r="S23" s="122"/>
      <c r="T23" s="122"/>
      <c r="U23" s="122"/>
      <c r="V23" s="122"/>
      <c r="W23" s="122"/>
      <c r="X23" s="122"/>
      <c r="Y23" s="122"/>
      <c r="Z23" s="3"/>
    </row>
    <row r="24" spans="2:26" s="6" customFormat="1">
      <c r="B24" s="124" t="s">
        <v>318</v>
      </c>
      <c r="C24" s="125" t="s">
        <v>319</v>
      </c>
      <c r="D24" s="8" t="s">
        <v>298</v>
      </c>
      <c r="E24" s="132"/>
      <c r="F24" s="132"/>
      <c r="G24" s="132"/>
      <c r="H24" s="134"/>
      <c r="I24" s="134"/>
      <c r="J24" s="134"/>
      <c r="K24" s="134"/>
      <c r="L24" s="134"/>
      <c r="M24" s="134"/>
      <c r="N24" s="14"/>
      <c r="O24" s="33">
        <f t="shared" si="6"/>
        <v>0</v>
      </c>
      <c r="P24" s="3"/>
      <c r="Q24" s="3"/>
      <c r="R24" s="3"/>
      <c r="S24" s="3"/>
      <c r="T24" s="136" t="str">
        <f t="shared" ref="T24:T27" si="7">IF(B24="", "", IF(D24="MWh/yr (LHV)", "Use column to right", "Enter data here"))</f>
        <v>Enter data here</v>
      </c>
      <c r="U24" s="136" t="str">
        <f t="shared" ref="U24:U27" si="8">IF(B24="", "", IF(D24="MWh/yr (LHV)", "Enter data here", "Use column to left"))</f>
        <v>Use column to left</v>
      </c>
      <c r="V24" s="133" t="s">
        <v>320</v>
      </c>
      <c r="W24" s="126" t="str">
        <f>IFERROR(IF(D24="tonnes/yr", $T24*$E24/($O$19*3.6), $U24*$E24*3.6/($O$19*3.6)), "Unfilled fields on left")</f>
        <v>Unfilled fields on left</v>
      </c>
      <c r="Y24" s="13"/>
      <c r="Z24" s="148" t="str">
        <f t="shared" ref="Z24:Z34" si="9">IF(AND(C24&lt;&gt;"",OR(E24="",J24="",L24="",T24="Enter data here",U24="Enter data here")),"Missing information in this row. Leave the 'Description of input/output' (Column C) blank for this row if it is not used in this module","")</f>
        <v>Missing information in this row. Leave the 'Description of input/output' (Column C) blank for this row if it is not used in this module</v>
      </c>
    </row>
    <row r="25" spans="2:26" s="6" customFormat="1">
      <c r="B25" s="124" t="s">
        <v>318</v>
      </c>
      <c r="C25" s="125" t="s">
        <v>321</v>
      </c>
      <c r="D25" s="8" t="s">
        <v>298</v>
      </c>
      <c r="E25" s="132"/>
      <c r="F25" s="132"/>
      <c r="G25" s="132"/>
      <c r="H25" s="134"/>
      <c r="I25" s="134"/>
      <c r="J25" s="134"/>
      <c r="K25" s="134"/>
      <c r="L25" s="134"/>
      <c r="M25" s="134"/>
      <c r="N25" s="14"/>
      <c r="O25" s="33">
        <f t="shared" si="6"/>
        <v>0</v>
      </c>
      <c r="P25" s="3"/>
      <c r="Q25" s="3"/>
      <c r="R25" s="3"/>
      <c r="S25" s="3"/>
      <c r="T25" s="136" t="str">
        <f t="shared" si="7"/>
        <v>Enter data here</v>
      </c>
      <c r="U25" s="136" t="str">
        <f t="shared" si="8"/>
        <v>Use column to left</v>
      </c>
      <c r="V25" s="133" t="s">
        <v>320</v>
      </c>
      <c r="W25" s="126" t="str">
        <f>IFERROR(IF(D25="tonnes/yr", $T25*$E25/($O$19*3.6), $U25*$E25*3.6/($O$19*3.6)), "Unfilled fields on left")</f>
        <v>Unfilled fields on left</v>
      </c>
      <c r="Y25" s="13"/>
      <c r="Z25" s="148" t="str">
        <f t="shared" si="9"/>
        <v>Missing information in this row. Leave the 'Description of input/output' (Column C) blank for this row if it is not used in this module</v>
      </c>
    </row>
    <row r="26" spans="2:26" s="6" customFormat="1">
      <c r="B26" s="124" t="s">
        <v>322</v>
      </c>
      <c r="C26" s="125" t="s">
        <v>323</v>
      </c>
      <c r="D26" s="8" t="s">
        <v>298</v>
      </c>
      <c r="E26" s="132"/>
      <c r="F26" s="132"/>
      <c r="G26" s="132"/>
      <c r="H26" s="134"/>
      <c r="I26" s="134"/>
      <c r="J26" s="134"/>
      <c r="K26" s="134"/>
      <c r="L26" s="134"/>
      <c r="M26" s="134"/>
      <c r="N26" s="14"/>
      <c r="O26" s="33">
        <f t="shared" si="6"/>
        <v>0</v>
      </c>
      <c r="P26" s="3"/>
      <c r="Q26" s="3"/>
      <c r="R26" s="3"/>
      <c r="S26" s="3"/>
      <c r="T26" s="136" t="str">
        <f t="shared" si="7"/>
        <v>Enter data here</v>
      </c>
      <c r="U26" s="136" t="str">
        <f t="shared" si="8"/>
        <v>Use column to left</v>
      </c>
      <c r="V26" s="133" t="s">
        <v>320</v>
      </c>
      <c r="W26" s="126" t="str">
        <f>IFERROR(IF(D26="tonnes/yr", $T26*$E26/($O$19*3.6), $U26*$E26*3.6/($O$19*3.6)), "Unfilled fields on left")</f>
        <v>Unfilled fields on left</v>
      </c>
      <c r="Y26" s="13"/>
      <c r="Z26" s="148" t="str">
        <f t="shared" si="9"/>
        <v>Missing information in this row. Leave the 'Description of input/output' (Column C) blank for this row if it is not used in this module</v>
      </c>
    </row>
    <row r="27" spans="2:26" s="6" customFormat="1">
      <c r="B27" s="124" t="s">
        <v>322</v>
      </c>
      <c r="C27" s="125" t="s">
        <v>324</v>
      </c>
      <c r="D27" s="8" t="s">
        <v>298</v>
      </c>
      <c r="E27" s="132"/>
      <c r="F27" s="132"/>
      <c r="G27" s="132"/>
      <c r="H27" s="134"/>
      <c r="I27" s="134"/>
      <c r="J27" s="134"/>
      <c r="K27" s="134"/>
      <c r="L27" s="134"/>
      <c r="M27" s="134"/>
      <c r="N27" s="14"/>
      <c r="O27" s="33">
        <f t="shared" si="6"/>
        <v>0</v>
      </c>
      <c r="P27" s="3"/>
      <c r="Q27" s="3"/>
      <c r="R27" s="3"/>
      <c r="S27" s="3"/>
      <c r="T27" s="136" t="str">
        <f t="shared" si="7"/>
        <v>Enter data here</v>
      </c>
      <c r="U27" s="136" t="str">
        <f t="shared" si="8"/>
        <v>Use column to left</v>
      </c>
      <c r="V27" s="133" t="s">
        <v>320</v>
      </c>
      <c r="W27" s="126" t="str">
        <f>IFERROR(IF(D27="tonnes/yr", $T27*$E27/($O$19*3.6), $U27*$E27*3.6/($O$19*3.6)), "Unfilled fields on left")</f>
        <v>Unfilled fields on left</v>
      </c>
      <c r="Y27" s="13"/>
      <c r="Z27" s="148" t="str">
        <f t="shared" si="9"/>
        <v>Missing information in this row. Leave the 'Description of input/output' (Column C) blank for this row if it is not used in this module</v>
      </c>
    </row>
    <row r="28" spans="2:26" s="6" customFormat="1">
      <c r="B28" s="124" t="s">
        <v>325</v>
      </c>
      <c r="C28" s="125" t="s">
        <v>385</v>
      </c>
      <c r="D28" s="8" t="s">
        <v>298</v>
      </c>
      <c r="E28" s="132"/>
      <c r="F28" s="132"/>
      <c r="G28" s="132"/>
      <c r="H28" s="134"/>
      <c r="I28" s="134"/>
      <c r="J28" s="134"/>
      <c r="K28" s="134"/>
      <c r="L28" s="134"/>
      <c r="M28" s="134"/>
      <c r="N28" s="14"/>
      <c r="O28" s="33">
        <f t="shared" ref="O28:O34" si="10">IF($D28="MWh/yr (LHV)",$E28,$J28*$E28*(1-$L28)/3.6)</f>
        <v>0</v>
      </c>
      <c r="P28" s="3"/>
      <c r="Q28" s="3"/>
      <c r="R28" s="3"/>
      <c r="S28" s="3"/>
      <c r="T28" s="133">
        <v>1000</v>
      </c>
      <c r="U28" s="144"/>
      <c r="V28" s="133" t="s">
        <v>340</v>
      </c>
      <c r="W28" s="126" t="str">
        <f t="shared" ref="W28:W34" si="11">IFERROR(IF(D28="tonnes/yr", $T28*$E28/($O$19*3.6), $U28*$E28*3.6/($O$19*3.6)), "Unfilled fields on left")</f>
        <v>Unfilled fields on left</v>
      </c>
      <c r="Y28" s="13"/>
      <c r="Z28" s="148" t="str">
        <f t="shared" si="9"/>
        <v>Missing information in this row. Leave the 'Description of input/output' (Column C) blank for this row if it is not used in this module</v>
      </c>
    </row>
    <row r="29" spans="2:26" s="6" customFormat="1">
      <c r="B29" s="124" t="s">
        <v>328</v>
      </c>
      <c r="C29" s="125" t="s">
        <v>329</v>
      </c>
      <c r="D29" s="8" t="s">
        <v>298</v>
      </c>
      <c r="E29" s="132"/>
      <c r="F29" s="132"/>
      <c r="G29" s="132"/>
      <c r="H29" s="134"/>
      <c r="I29" s="134"/>
      <c r="J29" s="134"/>
      <c r="K29" s="134"/>
      <c r="L29" s="134"/>
      <c r="M29" s="134"/>
      <c r="N29" s="14"/>
      <c r="O29" s="33">
        <f t="shared" si="10"/>
        <v>0</v>
      </c>
      <c r="P29" s="3"/>
      <c r="Q29" s="3"/>
      <c r="R29" s="3"/>
      <c r="S29" s="3"/>
      <c r="T29" s="133">
        <v>28000</v>
      </c>
      <c r="U29" s="144"/>
      <c r="V29" s="133" t="s">
        <v>330</v>
      </c>
      <c r="W29" s="126" t="str">
        <f t="shared" si="11"/>
        <v>Unfilled fields on left</v>
      </c>
      <c r="Y29" s="13"/>
      <c r="Z29" s="148" t="str">
        <f t="shared" si="9"/>
        <v>Missing information in this row. Leave the 'Description of input/output' (Column C) blank for this row if it is not used in this module</v>
      </c>
    </row>
    <row r="30" spans="2:26" s="6" customFormat="1">
      <c r="B30" s="124" t="s">
        <v>328</v>
      </c>
      <c r="C30" s="125" t="s">
        <v>331</v>
      </c>
      <c r="D30" s="8" t="s">
        <v>298</v>
      </c>
      <c r="E30" s="132"/>
      <c r="F30" s="132"/>
      <c r="G30" s="132"/>
      <c r="H30" s="134"/>
      <c r="I30" s="134"/>
      <c r="J30" s="134"/>
      <c r="K30" s="134"/>
      <c r="L30" s="134"/>
      <c r="M30" s="134"/>
      <c r="N30" s="14"/>
      <c r="O30" s="33">
        <f t="shared" si="10"/>
        <v>0</v>
      </c>
      <c r="P30" s="3"/>
      <c r="Q30" s="3"/>
      <c r="R30" s="3"/>
      <c r="S30" s="3"/>
      <c r="T30" s="133">
        <v>265000</v>
      </c>
      <c r="U30" s="144"/>
      <c r="V30" s="133" t="s">
        <v>330</v>
      </c>
      <c r="W30" s="126" t="str">
        <f t="shared" si="11"/>
        <v>Unfilled fields on left</v>
      </c>
      <c r="Y30" s="13"/>
      <c r="Z30" s="148" t="str">
        <f t="shared" si="9"/>
        <v>Missing information in this row. Leave the 'Description of input/output' (Column C) blank for this row if it is not used in this module</v>
      </c>
    </row>
    <row r="31" spans="2:26" s="6" customFormat="1">
      <c r="B31" s="9"/>
      <c r="C31" s="8"/>
      <c r="D31" s="8"/>
      <c r="E31" s="132"/>
      <c r="F31" s="132"/>
      <c r="G31" s="132"/>
      <c r="H31" s="134"/>
      <c r="I31" s="134"/>
      <c r="J31" s="134"/>
      <c r="K31" s="134"/>
      <c r="L31" s="134"/>
      <c r="M31" s="134"/>
      <c r="N31" s="14"/>
      <c r="O31" s="33">
        <f t="shared" si="10"/>
        <v>0</v>
      </c>
      <c r="P31" s="3"/>
      <c r="Q31" s="3"/>
      <c r="R31" s="3"/>
      <c r="S31" s="3"/>
      <c r="T31" s="133"/>
      <c r="U31" s="144"/>
      <c r="V31" s="133"/>
      <c r="W31" s="126" t="str">
        <f t="shared" si="11"/>
        <v>Unfilled fields on left</v>
      </c>
      <c r="Y31" s="13"/>
      <c r="Z31" s="148" t="str">
        <f t="shared" si="9"/>
        <v/>
      </c>
    </row>
    <row r="32" spans="2:26" s="6" customFormat="1">
      <c r="B32" s="9"/>
      <c r="C32" s="8"/>
      <c r="D32" s="8"/>
      <c r="E32" s="132"/>
      <c r="F32" s="132"/>
      <c r="G32" s="132"/>
      <c r="H32" s="134"/>
      <c r="I32" s="134"/>
      <c r="J32" s="134"/>
      <c r="K32" s="134"/>
      <c r="L32" s="134"/>
      <c r="M32" s="134"/>
      <c r="N32" s="14"/>
      <c r="O32" s="33">
        <f t="shared" si="10"/>
        <v>0</v>
      </c>
      <c r="P32" s="3"/>
      <c r="Q32" s="3"/>
      <c r="R32" s="3"/>
      <c r="S32" s="3"/>
      <c r="T32" s="133"/>
      <c r="U32" s="144"/>
      <c r="V32" s="133"/>
      <c r="W32" s="126" t="str">
        <f t="shared" si="11"/>
        <v>Unfilled fields on left</v>
      </c>
      <c r="Y32" s="13"/>
      <c r="Z32" s="148" t="str">
        <f t="shared" si="9"/>
        <v/>
      </c>
    </row>
    <row r="33" spans="2:26">
      <c r="B33" s="9"/>
      <c r="C33" s="8"/>
      <c r="D33" s="8"/>
      <c r="E33" s="132"/>
      <c r="F33" s="132"/>
      <c r="G33" s="132"/>
      <c r="H33" s="134"/>
      <c r="I33" s="134"/>
      <c r="J33" s="134"/>
      <c r="K33" s="134"/>
      <c r="L33" s="134"/>
      <c r="M33" s="134"/>
      <c r="N33" s="14"/>
      <c r="O33" s="33">
        <f t="shared" si="10"/>
        <v>0</v>
      </c>
      <c r="P33" s="3"/>
      <c r="T33" s="133"/>
      <c r="U33" s="144"/>
      <c r="V33" s="133"/>
      <c r="W33" s="126" t="str">
        <f t="shared" si="11"/>
        <v>Unfilled fields on left</v>
      </c>
      <c r="X33" s="6"/>
      <c r="Y33" s="13"/>
      <c r="Z33" s="148" t="str">
        <f t="shared" si="9"/>
        <v/>
      </c>
    </row>
    <row r="34" spans="2:26">
      <c r="B34" s="9"/>
      <c r="C34" s="8"/>
      <c r="D34" s="8"/>
      <c r="E34" s="132"/>
      <c r="F34" s="132"/>
      <c r="G34" s="132"/>
      <c r="H34" s="134"/>
      <c r="I34" s="134"/>
      <c r="J34" s="134"/>
      <c r="K34" s="134"/>
      <c r="L34" s="134"/>
      <c r="M34" s="134"/>
      <c r="N34" s="14"/>
      <c r="O34" s="33">
        <f t="shared" si="10"/>
        <v>0</v>
      </c>
      <c r="P34" s="3"/>
      <c r="T34" s="133"/>
      <c r="U34" s="144"/>
      <c r="V34" s="133"/>
      <c r="W34" s="126" t="str">
        <f t="shared" si="11"/>
        <v>Unfilled fields on left</v>
      </c>
      <c r="X34" s="6"/>
      <c r="Y34" s="13"/>
      <c r="Z34" s="148" t="str">
        <f t="shared" si="9"/>
        <v/>
      </c>
    </row>
    <row r="35" spans="2:26">
      <c r="C35" s="10"/>
      <c r="D35" s="10"/>
      <c r="E35" s="11"/>
      <c r="F35" s="10"/>
      <c r="H35" s="12"/>
      <c r="I35" s="12"/>
      <c r="J35" s="12"/>
      <c r="K35" s="12"/>
      <c r="L35" s="12"/>
      <c r="M35" s="12"/>
      <c r="N35" s="12"/>
      <c r="O35" s="12"/>
      <c r="P35" s="3"/>
      <c r="T35" s="12"/>
      <c r="U35" s="15"/>
      <c r="V35" s="12"/>
      <c r="W35" s="28"/>
      <c r="Z35" s="3"/>
    </row>
    <row r="36" spans="2:26">
      <c r="P36" s="3"/>
      <c r="V36" s="25" t="s">
        <v>332</v>
      </c>
      <c r="W36" s="128">
        <f>SUM(W4:W35)</f>
        <v>0</v>
      </c>
      <c r="Z36" s="3"/>
    </row>
    <row r="37" spans="2:26">
      <c r="B37" s="123" t="s">
        <v>333</v>
      </c>
      <c r="C37" s="119"/>
      <c r="D37" s="119"/>
      <c r="E37" s="119"/>
      <c r="P37" s="3"/>
      <c r="Z37" s="3"/>
    </row>
    <row r="38" spans="2:26">
      <c r="B38" s="9" t="s">
        <v>334</v>
      </c>
      <c r="C38" s="8" t="s">
        <v>335</v>
      </c>
      <c r="D38" s="8" t="s">
        <v>336</v>
      </c>
      <c r="E38" s="8"/>
    </row>
    <row r="39" spans="2:26">
      <c r="B39" s="9"/>
      <c r="C39" s="9"/>
      <c r="D39" s="9"/>
      <c r="E39" s="9"/>
    </row>
    <row r="40" spans="2:26">
      <c r="B40" s="9"/>
      <c r="C40" s="9"/>
      <c r="D40" s="9"/>
      <c r="E40" s="9"/>
    </row>
    <row r="41" spans="2:26">
      <c r="B41" s="9"/>
      <c r="C41" s="9"/>
      <c r="D41" s="9"/>
      <c r="E41" s="9"/>
    </row>
    <row r="42" spans="2:26">
      <c r="E42" s="3"/>
      <c r="H42" s="3"/>
    </row>
    <row r="43" spans="2:26">
      <c r="E43" s="3"/>
      <c r="H43" s="3"/>
    </row>
    <row r="44" spans="2:26">
      <c r="E44" s="3"/>
      <c r="H44" s="3"/>
    </row>
    <row r="45" spans="2:26">
      <c r="E45" s="3"/>
      <c r="H45" s="3"/>
    </row>
    <row r="46" spans="2:26">
      <c r="E46" s="3"/>
      <c r="H46" s="3"/>
    </row>
    <row r="47" spans="2:26">
      <c r="E47" s="3"/>
      <c r="H47" s="3"/>
    </row>
    <row r="48" spans="2:26">
      <c r="E48" s="3"/>
      <c r="H48" s="3"/>
    </row>
    <row r="49" spans="5:8">
      <c r="E49" s="3"/>
      <c r="H49" s="3"/>
    </row>
    <row r="50" spans="5:8">
      <c r="E50" s="3"/>
      <c r="H50" s="3"/>
    </row>
    <row r="51" spans="5:8">
      <c r="E51" s="3"/>
      <c r="H51" s="3"/>
    </row>
    <row r="52" spans="5:8">
      <c r="E52" s="3"/>
      <c r="H52" s="3"/>
    </row>
    <row r="53" spans="5:8">
      <c r="E53" s="3"/>
      <c r="H53" s="3"/>
    </row>
    <row r="54" spans="5:8">
      <c r="E54" s="3"/>
      <c r="H54" s="3"/>
    </row>
  </sheetData>
  <dataValidations count="2">
    <dataValidation type="list" allowBlank="1" showInputMessage="1" showErrorMessage="1" sqref="D5 D7:D16 D18:D21 D23:D34" xr:uid="{F4724EE7-CB68-49FF-9A96-AA7373578E86}">
      <formula1>"tonnes/yr, MWh/yr (LHV)"</formula1>
    </dataValidation>
    <dataValidation type="custom" allowBlank="1" showInputMessage="1" showErrorMessage="1" error="Please do not change" sqref="Z24:Z34 Z5 Z8:Z16 Z19:Z21 W36 W24:W34 W8:W16 R19:S21 O19:P19 O5 O8:O16 O20:O21 O24:O34" xr:uid="{1903F041-78F7-4F5E-BBCA-DE4640C70933}">
      <formula1>"Please do not change"</formula1>
    </dataValidation>
  </dataValidations>
  <pageMargins left="0.70000000000000007" right="0.70000000000000007" top="0.75" bottom="0.75" header="0.30000000000000004" footer="0.30000000000000004"/>
  <pageSetup paperSize="9" orientation="portrait" horizontalDpi="0" verticalDpi="0" r:id="rId1"/>
  <ignoredErrors>
    <ignoredError sqref="P29:V34 P28:U28 P5:S5" unlockedFormula="1"/>
  </ignoredErrors>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2" id="{C6BA050A-00DC-41F6-9DD1-2A090E3313F0}">
            <xm:f>OR(Guidance!$C$19="Yes",Guidance!$C$19="Not applicable",Guidance!$C$19="")</xm:f>
            <x14:dxf>
              <font>
                <color theme="0"/>
              </font>
              <fill>
                <patternFill>
                  <bgColor theme="0"/>
                </patternFill>
              </fill>
            </x14:dxf>
          </x14:cfRule>
          <xm:sqref>A1</xm:sqref>
        </x14:conditionalFormatting>
        <x14:conditionalFormatting xmlns:xm="http://schemas.microsoft.com/office/excel/2006/main">
          <x14:cfRule type="expression" priority="1" id="{4081D2A6-419F-462E-BFFE-CB4300F96BDC}">
            <xm:f>Guidance!$C$19="No"</xm:f>
            <x14:dxf>
              <font>
                <color theme="0"/>
              </font>
              <fill>
                <patternFill>
                  <bgColor theme="0"/>
                </patternFill>
              </fill>
              <border>
                <left/>
                <right/>
                <top/>
                <bottom/>
                <vertical/>
                <horizontal/>
              </border>
            </x14:dxf>
          </x14:cfRule>
          <xm:sqref>A2:Z100</xm:sqref>
        </x14:conditionalFormatting>
      </x14:conditionalFormattings>
    </ext>
  </extLs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8">
    <tabColor theme="9" tint="0.79998168889431442"/>
  </sheetPr>
  <dimension ref="A1:Z54"/>
  <sheetViews>
    <sheetView showGridLines="0" zoomScale="70" zoomScaleNormal="70" workbookViewId="0"/>
  </sheetViews>
  <sheetFormatPr defaultColWidth="7.28515625" defaultRowHeight="15"/>
  <cols>
    <col min="1" max="1" width="5.28515625" style="3" customWidth="1"/>
    <col min="2" max="2" width="25" style="3" bestFit="1" customWidth="1"/>
    <col min="3" max="3" width="39" style="3" bestFit="1" customWidth="1"/>
    <col min="4" max="4" width="14.42578125" style="3" customWidth="1"/>
    <col min="5" max="5" width="15.28515625" style="5" customWidth="1"/>
    <col min="6" max="6" width="18.140625" style="3" customWidth="1"/>
    <col min="7" max="7" width="17" style="3" customWidth="1"/>
    <col min="8" max="8" width="11.85546875" style="4" customWidth="1"/>
    <col min="9" max="9" width="13.5703125" style="4" customWidth="1"/>
    <col min="10" max="10" width="12.5703125" style="4" customWidth="1"/>
    <col min="11" max="11" width="11" style="4" customWidth="1"/>
    <col min="12" max="12" width="12.28515625" style="4" customWidth="1"/>
    <col min="13" max="13" width="13" style="4" customWidth="1"/>
    <col min="14" max="14" width="16.5703125" style="4" customWidth="1"/>
    <col min="15" max="15" width="14" style="4" customWidth="1"/>
    <col min="16" max="16" width="19.140625" customWidth="1"/>
    <col min="17" max="17" width="5.85546875" style="3" customWidth="1"/>
    <col min="18" max="18" width="16" style="3" customWidth="1"/>
    <col min="19" max="19" width="19.7109375" style="3" customWidth="1"/>
    <col min="20" max="21" width="20.7109375" style="4" customWidth="1"/>
    <col min="22" max="22" width="16.28515625" style="4" customWidth="1"/>
    <col min="23" max="23" width="22.7109375" style="27" customWidth="1"/>
    <col min="24" max="24" width="7.28515625" style="3" customWidth="1"/>
    <col min="25" max="25" width="21.28515625" style="3" customWidth="1"/>
    <col min="27" max="16384" width="7.28515625" style="3"/>
  </cols>
  <sheetData>
    <row r="1" spans="1:26">
      <c r="A1" s="145" t="s">
        <v>390</v>
      </c>
    </row>
    <row r="2" spans="1:26" ht="94.5" customHeight="1" thickBot="1">
      <c r="B2" s="2" t="s">
        <v>274</v>
      </c>
      <c r="C2" s="2" t="s">
        <v>275</v>
      </c>
      <c r="D2" s="2" t="s">
        <v>22</v>
      </c>
      <c r="E2" s="7" t="s">
        <v>276</v>
      </c>
      <c r="F2" s="2" t="s">
        <v>277</v>
      </c>
      <c r="G2" s="2" t="s">
        <v>278</v>
      </c>
      <c r="H2" s="2" t="s">
        <v>279</v>
      </c>
      <c r="I2" s="2" t="s">
        <v>280</v>
      </c>
      <c r="J2" s="2" t="s">
        <v>281</v>
      </c>
      <c r="K2" s="2" t="s">
        <v>282</v>
      </c>
      <c r="L2" s="2" t="s">
        <v>283</v>
      </c>
      <c r="M2" s="2" t="s">
        <v>284</v>
      </c>
      <c r="N2" s="2" t="s">
        <v>285</v>
      </c>
      <c r="O2" s="2" t="s">
        <v>286</v>
      </c>
      <c r="P2" s="2" t="s">
        <v>345</v>
      </c>
      <c r="Q2" s="2"/>
      <c r="R2" s="26" t="s">
        <v>288</v>
      </c>
      <c r="S2" s="2" t="s">
        <v>289</v>
      </c>
      <c r="T2" s="2" t="s">
        <v>341</v>
      </c>
      <c r="U2" s="2" t="s">
        <v>291</v>
      </c>
      <c r="V2" s="2" t="s">
        <v>292</v>
      </c>
      <c r="W2" s="26" t="s">
        <v>346</v>
      </c>
      <c r="X2" s="26"/>
      <c r="Y2" s="2" t="s">
        <v>294</v>
      </c>
    </row>
    <row r="3" spans="1:26" ht="15.75" thickTop="1"/>
    <row r="4" spans="1:26">
      <c r="B4" s="123" t="s">
        <v>295</v>
      </c>
      <c r="C4" s="119"/>
      <c r="D4" s="119"/>
      <c r="E4" s="120"/>
      <c r="F4" s="119"/>
      <c r="G4" s="121"/>
      <c r="H4" s="122"/>
      <c r="I4" s="122"/>
      <c r="J4" s="122"/>
      <c r="K4" s="122"/>
      <c r="L4" s="122"/>
      <c r="M4" s="122"/>
      <c r="N4" s="122"/>
      <c r="O4" s="122"/>
      <c r="P4" s="122"/>
      <c r="Q4" s="122"/>
      <c r="R4" s="122"/>
      <c r="S4" s="122"/>
      <c r="T4" s="122"/>
      <c r="U4" s="122"/>
      <c r="V4" s="122"/>
      <c r="W4" s="122"/>
      <c r="X4" s="122"/>
      <c r="Y4" s="122"/>
      <c r="Z4" s="3"/>
    </row>
    <row r="5" spans="1:26">
      <c r="B5" s="9" t="s">
        <v>296</v>
      </c>
      <c r="C5" s="125" t="str">
        <f>'Jet storage'!C19</f>
        <v>e.g. Jet fuel</v>
      </c>
      <c r="D5" s="8" t="s">
        <v>298</v>
      </c>
      <c r="E5" s="134"/>
      <c r="F5" s="132"/>
      <c r="G5" s="132"/>
      <c r="H5" s="134"/>
      <c r="I5" s="134" t="s">
        <v>189</v>
      </c>
      <c r="J5" s="134"/>
      <c r="K5" s="134"/>
      <c r="L5" s="134"/>
      <c r="M5" s="134"/>
      <c r="N5" s="14"/>
      <c r="O5" s="33">
        <f t="shared" ref="O5" si="0">IF($D5="MWh/yr (LHV)",$E5,$J5*$E5*(1-$L5)/3.6)</f>
        <v>0</v>
      </c>
      <c r="P5" s="3"/>
      <c r="T5" s="3"/>
      <c r="U5" s="3"/>
      <c r="V5" s="3"/>
      <c r="W5" s="3"/>
      <c r="Z5" s="148" t="str">
        <f>IF(AND(C5&lt;&gt;"",OR(E5="",J5="",L5="")),"Missing information in this row.","")</f>
        <v>Missing information in this row.</v>
      </c>
    </row>
    <row r="6" spans="1:26">
      <c r="E6" s="10"/>
      <c r="F6" s="10"/>
      <c r="G6" s="10"/>
      <c r="H6" s="10"/>
      <c r="I6" s="10"/>
      <c r="J6" s="10"/>
      <c r="K6" s="10"/>
      <c r="L6" s="10"/>
      <c r="M6" s="10"/>
      <c r="N6" s="3"/>
      <c r="O6" s="3"/>
      <c r="P6" s="3"/>
      <c r="T6" s="3"/>
      <c r="U6" s="3"/>
      <c r="V6" s="3"/>
      <c r="W6" s="3"/>
      <c r="Z6" s="3"/>
    </row>
    <row r="7" spans="1:26">
      <c r="B7" s="123" t="s">
        <v>299</v>
      </c>
      <c r="C7" s="119"/>
      <c r="D7" s="119"/>
      <c r="E7" s="138"/>
      <c r="F7" s="139"/>
      <c r="G7" s="139"/>
      <c r="H7" s="135"/>
      <c r="I7" s="135"/>
      <c r="J7" s="135"/>
      <c r="K7" s="135"/>
      <c r="L7" s="135"/>
      <c r="M7" s="135"/>
      <c r="N7" s="122"/>
      <c r="O7" s="135"/>
      <c r="P7" s="122"/>
      <c r="Q7" s="122"/>
      <c r="R7" s="122"/>
      <c r="S7" s="122"/>
      <c r="T7" s="135"/>
      <c r="U7" s="135"/>
      <c r="V7" s="135"/>
      <c r="W7" s="135"/>
      <c r="X7" s="122"/>
      <c r="Y7" s="122"/>
      <c r="Z7" s="3"/>
    </row>
    <row r="8" spans="1:26">
      <c r="B8" s="124" t="s">
        <v>300</v>
      </c>
      <c r="C8" s="125" t="s">
        <v>301</v>
      </c>
      <c r="D8" s="8" t="s">
        <v>302</v>
      </c>
      <c r="E8" s="134"/>
      <c r="F8" s="132"/>
      <c r="G8" s="132"/>
      <c r="H8" s="134"/>
      <c r="I8" s="134"/>
      <c r="J8" s="134"/>
      <c r="K8" s="134"/>
      <c r="L8" s="134"/>
      <c r="M8" s="134"/>
      <c r="N8" s="14"/>
      <c r="O8" s="33">
        <f t="shared" ref="O8:O16" si="1">IF($D8="MWh/yr (LHV)",$E8,$J8*$E8*(1-$L8)/3.6)</f>
        <v>0</v>
      </c>
      <c r="P8" s="3"/>
      <c r="T8" s="136" t="str">
        <f t="shared" ref="T8:T16" si="2">IF(B8="", "", IF(D8="MWh/yr (LHV)", "Use column to right", "Enter data here"))</f>
        <v>Use column to right</v>
      </c>
      <c r="U8" s="136" t="str">
        <f t="shared" ref="U8:U16" si="3">IF(B8="", "", IF(D8="MWh/yr (LHV)", "Enter data here", "Use column to left"))</f>
        <v>Enter data here</v>
      </c>
      <c r="V8" s="133" t="s">
        <v>303</v>
      </c>
      <c r="W8" s="126" t="str">
        <f t="shared" ref="W8:W16" si="4">IFERROR(IF(D8="tonnes/yr", $T8*$E8/($O$19*3.6), $U8*$E8*3.6/($O$19*3.6)), "Unfilled fields on left")</f>
        <v>Unfilled fields on left</v>
      </c>
      <c r="Y8" s="13"/>
      <c r="Z8" s="148" t="str">
        <f t="shared" ref="Z8:Z16" si="5">IF(AND(C8&lt;&gt;"",OR(E8="",J8="",L8="",T8="Enter data here",U8="Enter data here")),"Missing information in this row. Leave the 'Description of input/output' (Column C) blank for this row if it is not used in this module","")</f>
        <v>Missing information in this row. Leave the 'Description of input/output' (Column C) blank for this row if it is not used in this module</v>
      </c>
    </row>
    <row r="9" spans="1:26">
      <c r="B9" s="124" t="s">
        <v>300</v>
      </c>
      <c r="C9" s="125" t="s">
        <v>304</v>
      </c>
      <c r="D9" s="8" t="s">
        <v>302</v>
      </c>
      <c r="E9" s="134"/>
      <c r="F9" s="132"/>
      <c r="G9" s="132"/>
      <c r="H9" s="134"/>
      <c r="I9" s="134"/>
      <c r="J9" s="134"/>
      <c r="K9" s="134"/>
      <c r="L9" s="134"/>
      <c r="M9" s="134"/>
      <c r="N9" s="14"/>
      <c r="O9" s="33">
        <f t="shared" si="1"/>
        <v>0</v>
      </c>
      <c r="P9" s="3"/>
      <c r="T9" s="136" t="str">
        <f t="shared" si="2"/>
        <v>Use column to right</v>
      </c>
      <c r="U9" s="136" t="str">
        <f t="shared" si="3"/>
        <v>Enter data here</v>
      </c>
      <c r="V9" s="133" t="s">
        <v>303</v>
      </c>
      <c r="W9" s="126" t="str">
        <f t="shared" si="4"/>
        <v>Unfilled fields on left</v>
      </c>
      <c r="Y9" s="13"/>
      <c r="Z9" s="148" t="str">
        <f t="shared" si="5"/>
        <v>Missing information in this row. Leave the 'Description of input/output' (Column C) blank for this row if it is not used in this module</v>
      </c>
    </row>
    <row r="10" spans="1:26" s="6" customFormat="1">
      <c r="B10" s="124" t="s">
        <v>300</v>
      </c>
      <c r="C10" s="125" t="s">
        <v>305</v>
      </c>
      <c r="D10" s="8" t="s">
        <v>298</v>
      </c>
      <c r="E10" s="132"/>
      <c r="F10" s="132"/>
      <c r="G10" s="132"/>
      <c r="H10" s="134"/>
      <c r="I10" s="134"/>
      <c r="J10" s="134"/>
      <c r="K10" s="134"/>
      <c r="L10" s="134"/>
      <c r="M10" s="134"/>
      <c r="N10" s="14"/>
      <c r="O10" s="33">
        <f t="shared" si="1"/>
        <v>0</v>
      </c>
      <c r="P10" s="3"/>
      <c r="Q10" s="3"/>
      <c r="R10" s="3"/>
      <c r="S10" s="3"/>
      <c r="T10" s="136" t="str">
        <f t="shared" si="2"/>
        <v>Enter data here</v>
      </c>
      <c r="U10" s="136" t="str">
        <f t="shared" si="3"/>
        <v>Use column to left</v>
      </c>
      <c r="V10" s="133" t="s">
        <v>303</v>
      </c>
      <c r="W10" s="126" t="str">
        <f t="shared" si="4"/>
        <v>Unfilled fields on left</v>
      </c>
      <c r="Y10" s="17"/>
      <c r="Z10" s="148" t="str">
        <f t="shared" si="5"/>
        <v>Missing information in this row. Leave the 'Description of input/output' (Column C) blank for this row if it is not used in this module</v>
      </c>
    </row>
    <row r="11" spans="1:26" s="6" customFormat="1">
      <c r="B11" s="124" t="s">
        <v>300</v>
      </c>
      <c r="C11" s="125" t="s">
        <v>306</v>
      </c>
      <c r="D11" s="8" t="s">
        <v>298</v>
      </c>
      <c r="E11" s="132"/>
      <c r="F11" s="132"/>
      <c r="G11" s="132"/>
      <c r="H11" s="134"/>
      <c r="I11" s="134"/>
      <c r="J11" s="134"/>
      <c r="K11" s="134"/>
      <c r="L11" s="134"/>
      <c r="M11" s="134"/>
      <c r="N11" s="14"/>
      <c r="O11" s="33">
        <f t="shared" si="1"/>
        <v>0</v>
      </c>
      <c r="P11" s="3"/>
      <c r="Q11" s="3"/>
      <c r="R11" s="3"/>
      <c r="S11" s="3"/>
      <c r="T11" s="136" t="str">
        <f t="shared" si="2"/>
        <v>Enter data here</v>
      </c>
      <c r="U11" s="136" t="str">
        <f t="shared" si="3"/>
        <v>Use column to left</v>
      </c>
      <c r="V11" s="133" t="s">
        <v>303</v>
      </c>
      <c r="W11" s="126" t="str">
        <f t="shared" si="4"/>
        <v>Unfilled fields on left</v>
      </c>
      <c r="Y11" s="17"/>
      <c r="Z11" s="148" t="str">
        <f t="shared" si="5"/>
        <v>Missing information in this row. Leave the 'Description of input/output' (Column C) blank for this row if it is not used in this module</v>
      </c>
    </row>
    <row r="12" spans="1:26">
      <c r="B12" s="124" t="s">
        <v>307</v>
      </c>
      <c r="C12" s="125" t="s">
        <v>342</v>
      </c>
      <c r="D12" s="8" t="s">
        <v>298</v>
      </c>
      <c r="E12" s="132"/>
      <c r="F12" s="132"/>
      <c r="G12" s="132"/>
      <c r="H12" s="134"/>
      <c r="I12" s="134"/>
      <c r="J12" s="134"/>
      <c r="K12" s="134"/>
      <c r="L12" s="134"/>
      <c r="M12" s="134"/>
      <c r="N12" s="14"/>
      <c r="O12" s="33">
        <f t="shared" si="1"/>
        <v>0</v>
      </c>
      <c r="P12" s="3"/>
      <c r="T12" s="136" t="str">
        <f t="shared" si="2"/>
        <v>Enter data here</v>
      </c>
      <c r="U12" s="136" t="str">
        <f t="shared" si="3"/>
        <v>Use column to left</v>
      </c>
      <c r="V12" s="133" t="s">
        <v>303</v>
      </c>
      <c r="W12" s="126" t="str">
        <f t="shared" si="4"/>
        <v>Unfilled fields on left</v>
      </c>
      <c r="Y12" s="17"/>
      <c r="Z12" s="148" t="str">
        <f t="shared" si="5"/>
        <v>Missing information in this row. Leave the 'Description of input/output' (Column C) blank for this row if it is not used in this module</v>
      </c>
    </row>
    <row r="13" spans="1:26">
      <c r="B13" s="124" t="s">
        <v>307</v>
      </c>
      <c r="C13" s="125" t="s">
        <v>309</v>
      </c>
      <c r="D13" s="8" t="s">
        <v>298</v>
      </c>
      <c r="E13" s="132"/>
      <c r="F13" s="132"/>
      <c r="G13" s="132"/>
      <c r="H13" s="134"/>
      <c r="I13" s="134"/>
      <c r="J13" s="134"/>
      <c r="K13" s="134"/>
      <c r="L13" s="134"/>
      <c r="M13" s="134"/>
      <c r="N13" s="14"/>
      <c r="O13" s="33">
        <f t="shared" si="1"/>
        <v>0</v>
      </c>
      <c r="P13" s="3"/>
      <c r="T13" s="136" t="str">
        <f t="shared" si="2"/>
        <v>Enter data here</v>
      </c>
      <c r="U13" s="136" t="str">
        <f t="shared" si="3"/>
        <v>Use column to left</v>
      </c>
      <c r="V13" s="133" t="s">
        <v>303</v>
      </c>
      <c r="W13" s="126" t="str">
        <f t="shared" si="4"/>
        <v>Unfilled fields on left</v>
      </c>
      <c r="Y13" s="17"/>
      <c r="Z13" s="148" t="str">
        <f t="shared" si="5"/>
        <v>Missing information in this row. Leave the 'Description of input/output' (Column C) blank for this row if it is not used in this module</v>
      </c>
    </row>
    <row r="14" spans="1:26">
      <c r="B14" s="124" t="s">
        <v>310</v>
      </c>
      <c r="C14" s="125" t="s">
        <v>311</v>
      </c>
      <c r="D14" s="8" t="s">
        <v>298</v>
      </c>
      <c r="E14" s="132"/>
      <c r="F14" s="132"/>
      <c r="G14" s="132"/>
      <c r="H14" s="134"/>
      <c r="I14" s="134"/>
      <c r="J14" s="134"/>
      <c r="K14" s="134"/>
      <c r="L14" s="134"/>
      <c r="M14" s="134"/>
      <c r="N14" s="14"/>
      <c r="O14" s="33">
        <f t="shared" si="1"/>
        <v>0</v>
      </c>
      <c r="P14" s="3"/>
      <c r="T14" s="136" t="str">
        <f t="shared" si="2"/>
        <v>Enter data here</v>
      </c>
      <c r="U14" s="136" t="str">
        <f t="shared" si="3"/>
        <v>Use column to left</v>
      </c>
      <c r="V14" s="133" t="s">
        <v>303</v>
      </c>
      <c r="W14" s="126" t="str">
        <f t="shared" si="4"/>
        <v>Unfilled fields on left</v>
      </c>
      <c r="Y14" s="17"/>
      <c r="Z14" s="148" t="str">
        <f t="shared" si="5"/>
        <v>Missing information in this row. Leave the 'Description of input/output' (Column C) blank for this row if it is not used in this module</v>
      </c>
    </row>
    <row r="15" spans="1:26">
      <c r="B15" s="124" t="s">
        <v>310</v>
      </c>
      <c r="C15" s="125" t="s">
        <v>312</v>
      </c>
      <c r="D15" s="8" t="s">
        <v>298</v>
      </c>
      <c r="E15" s="132"/>
      <c r="F15" s="132"/>
      <c r="G15" s="132"/>
      <c r="H15" s="134"/>
      <c r="I15" s="134"/>
      <c r="J15" s="134"/>
      <c r="K15" s="134"/>
      <c r="L15" s="134"/>
      <c r="M15" s="134"/>
      <c r="N15" s="14"/>
      <c r="O15" s="33">
        <f t="shared" si="1"/>
        <v>0</v>
      </c>
      <c r="P15" s="3"/>
      <c r="T15" s="136" t="str">
        <f t="shared" si="2"/>
        <v>Enter data here</v>
      </c>
      <c r="U15" s="136" t="str">
        <f t="shared" si="3"/>
        <v>Use column to left</v>
      </c>
      <c r="V15" s="133" t="s">
        <v>303</v>
      </c>
      <c r="W15" s="126" t="str">
        <f t="shared" si="4"/>
        <v>Unfilled fields on left</v>
      </c>
      <c r="Y15" s="17"/>
      <c r="Z15" s="148" t="str">
        <f t="shared" si="5"/>
        <v>Missing information in this row. Leave the 'Description of input/output' (Column C) blank for this row if it is not used in this module</v>
      </c>
    </row>
    <row r="16" spans="1:26">
      <c r="B16" s="8"/>
      <c r="C16" s="9"/>
      <c r="D16" s="8"/>
      <c r="E16" s="132"/>
      <c r="F16" s="132"/>
      <c r="G16" s="132"/>
      <c r="H16" s="134"/>
      <c r="I16" s="134"/>
      <c r="J16" s="134"/>
      <c r="K16" s="134"/>
      <c r="L16" s="134"/>
      <c r="M16" s="134"/>
      <c r="N16" s="14"/>
      <c r="O16" s="33">
        <f t="shared" si="1"/>
        <v>0</v>
      </c>
      <c r="P16" s="3"/>
      <c r="T16" s="136" t="str">
        <f t="shared" si="2"/>
        <v/>
      </c>
      <c r="U16" s="136" t="str">
        <f t="shared" si="3"/>
        <v/>
      </c>
      <c r="V16" s="133" t="s">
        <v>303</v>
      </c>
      <c r="W16" s="126" t="str">
        <f t="shared" si="4"/>
        <v>Unfilled fields on left</v>
      </c>
      <c r="Y16" s="17"/>
      <c r="Z16" s="148" t="str">
        <f t="shared" si="5"/>
        <v/>
      </c>
    </row>
    <row r="17" spans="2:26">
      <c r="E17" s="10"/>
      <c r="F17" s="10"/>
      <c r="G17" s="10"/>
      <c r="H17" s="10"/>
      <c r="I17" s="10"/>
      <c r="J17" s="10"/>
      <c r="K17" s="10"/>
      <c r="L17" s="10"/>
      <c r="M17" s="10"/>
      <c r="N17" s="3"/>
      <c r="O17" s="3"/>
      <c r="P17" s="3"/>
      <c r="T17" s="3"/>
      <c r="U17" s="3"/>
      <c r="V17" s="3"/>
      <c r="W17" s="3"/>
      <c r="Z17" s="3"/>
    </row>
    <row r="18" spans="2:26">
      <c r="B18" s="123" t="s">
        <v>313</v>
      </c>
      <c r="C18" s="119"/>
      <c r="D18" s="119"/>
      <c r="E18" s="138"/>
      <c r="F18" s="139"/>
      <c r="G18" s="139"/>
      <c r="H18" s="135"/>
      <c r="I18" s="135"/>
      <c r="J18" s="135"/>
      <c r="K18" s="135"/>
      <c r="L18" s="135"/>
      <c r="M18" s="135"/>
      <c r="N18" s="122"/>
      <c r="O18" s="135"/>
      <c r="P18" s="122"/>
      <c r="Q18" s="122"/>
      <c r="R18" s="122"/>
      <c r="S18" s="122"/>
      <c r="T18" s="135"/>
      <c r="U18" s="135"/>
      <c r="V18" s="135"/>
      <c r="W18" s="135"/>
      <c r="X18" s="122"/>
      <c r="Y18" s="122"/>
      <c r="Z18" s="3"/>
    </row>
    <row r="19" spans="2:26">
      <c r="B19" s="9" t="s">
        <v>314</v>
      </c>
      <c r="C19" s="125" t="s">
        <v>388</v>
      </c>
      <c r="D19" s="8" t="s">
        <v>298</v>
      </c>
      <c r="E19" s="132"/>
      <c r="F19" s="132"/>
      <c r="G19" s="132"/>
      <c r="H19" s="132"/>
      <c r="I19" s="132" t="s">
        <v>189</v>
      </c>
      <c r="J19" s="132"/>
      <c r="K19" s="132"/>
      <c r="L19" s="132"/>
      <c r="M19" s="132"/>
      <c r="N19" s="14"/>
      <c r="O19" s="33">
        <f t="shared" ref="O19:O27" si="6">IF($D19="MWh/yr (LHV)",$E19,$J19*$E19*(1-$L19)/3.6)</f>
        <v>0</v>
      </c>
      <c r="P19" s="143" t="str">
        <f>IFERROR(O19/O5,"")</f>
        <v/>
      </c>
      <c r="R19" s="33">
        <f>IF($D19="MWh/yr (LHV)",$E19,$E19*MAX(0, $J19*(1-$L19)-2.441*$L19)/kWh_to_MJ)</f>
        <v>0</v>
      </c>
      <c r="S19" s="142" t="str">
        <f>IFERROR(R19/(SUM($R$19:$R$21)),"")</f>
        <v/>
      </c>
      <c r="T19" s="144"/>
      <c r="U19" s="144"/>
      <c r="V19" s="144"/>
      <c r="W19" s="127"/>
      <c r="Y19" s="13"/>
      <c r="Z19" s="148" t="str">
        <f>IF(AND(C19&lt;&gt;"",OR(E19="",J19="",L19="")),"Missing information in this row. Leave the 'Description of input/output' (Column C) blank for this row if it is not used in this module","")</f>
        <v>Missing information in this row. Leave the 'Description of input/output' (Column C) blank for this row if it is not used in this module</v>
      </c>
    </row>
    <row r="20" spans="2:26" s="6" customFormat="1">
      <c r="B20" s="124" t="s">
        <v>316</v>
      </c>
      <c r="C20" s="125" t="s">
        <v>343</v>
      </c>
      <c r="D20" s="8" t="s">
        <v>298</v>
      </c>
      <c r="E20" s="132"/>
      <c r="F20" s="132"/>
      <c r="G20" s="132"/>
      <c r="H20" s="134"/>
      <c r="I20" s="134"/>
      <c r="J20" s="134"/>
      <c r="K20" s="134"/>
      <c r="L20" s="134"/>
      <c r="M20" s="134"/>
      <c r="N20" s="14"/>
      <c r="O20" s="33">
        <f t="shared" si="6"/>
        <v>0</v>
      </c>
      <c r="P20" s="3"/>
      <c r="Q20" s="3"/>
      <c r="R20" s="33">
        <f>IF($D20="MWh/yr (LHV)",$E20,$E20*MAX(0, $J20*(1-$L20)-2.441*$L20)/kWh_to_MJ)</f>
        <v>0</v>
      </c>
      <c r="S20" s="142" t="str">
        <f>IFERROR(R20/(SUM($R$19:$R$21)),"")</f>
        <v/>
      </c>
      <c r="T20" s="144"/>
      <c r="U20" s="144"/>
      <c r="V20" s="144"/>
      <c r="W20" s="127"/>
      <c r="Y20" s="13"/>
      <c r="Z20" s="148" t="str">
        <f>IF(AND(C20&lt;&gt;"",OR(E20="",J20="",L20="")),"Missing information in this row. Leave the 'Description of input/output' (Column C) blank for this row if it is not used in this module","")</f>
        <v>Missing information in this row. Leave the 'Description of input/output' (Column C) blank for this row if it is not used in this module</v>
      </c>
    </row>
    <row r="21" spans="2:26" s="6" customFormat="1">
      <c r="B21" s="124" t="s">
        <v>316</v>
      </c>
      <c r="C21" s="125" t="s">
        <v>343</v>
      </c>
      <c r="D21" s="8" t="s">
        <v>298</v>
      </c>
      <c r="E21" s="132"/>
      <c r="F21" s="132"/>
      <c r="G21" s="132"/>
      <c r="H21" s="134"/>
      <c r="I21" s="134"/>
      <c r="J21" s="134"/>
      <c r="K21" s="134"/>
      <c r="L21" s="134"/>
      <c r="M21" s="134"/>
      <c r="N21" s="14"/>
      <c r="O21" s="33">
        <f t="shared" si="6"/>
        <v>0</v>
      </c>
      <c r="P21" s="3"/>
      <c r="Q21" s="3"/>
      <c r="R21" s="33">
        <f>IF($D21="MWh/yr (LHV)",$E21,$E21*MAX(0, $J21*(1-$L21)-2.441*$L21)/kWh_to_MJ)</f>
        <v>0</v>
      </c>
      <c r="S21" s="142" t="str">
        <f>IFERROR(R21/(SUM($R$19:$R$21)),"")</f>
        <v/>
      </c>
      <c r="T21" s="144"/>
      <c r="U21" s="144"/>
      <c r="V21" s="144"/>
      <c r="W21" s="127"/>
      <c r="Y21" s="13"/>
      <c r="Z21" s="148" t="str">
        <f>IF(AND(C21&lt;&gt;"",OR(E21="",J21="",L21="")),"Missing information in this row. Leave the 'Description of input/output' (Column C) blank for this row if it is not used in this module","")</f>
        <v>Missing information in this row. Leave the 'Description of input/output' (Column C) blank for this row if it is not used in this module</v>
      </c>
    </row>
    <row r="22" spans="2:26" s="6" customFormat="1">
      <c r="E22" s="158"/>
      <c r="F22" s="158"/>
      <c r="G22" s="158"/>
      <c r="H22" s="158"/>
      <c r="I22" s="158"/>
      <c r="J22" s="158"/>
      <c r="K22" s="158"/>
      <c r="L22" s="158"/>
      <c r="M22" s="158"/>
    </row>
    <row r="23" spans="2:26">
      <c r="B23" s="123" t="s">
        <v>317</v>
      </c>
      <c r="C23" s="119"/>
      <c r="D23" s="119"/>
      <c r="E23" s="138"/>
      <c r="F23" s="139"/>
      <c r="G23" s="139"/>
      <c r="H23" s="135"/>
      <c r="I23" s="135"/>
      <c r="J23" s="135"/>
      <c r="K23" s="135"/>
      <c r="L23" s="135"/>
      <c r="M23" s="135"/>
      <c r="N23" s="122"/>
      <c r="O23" s="135"/>
      <c r="P23" s="122"/>
      <c r="Q23" s="122"/>
      <c r="R23" s="122"/>
      <c r="S23" s="122"/>
      <c r="T23" s="135"/>
      <c r="U23" s="135"/>
      <c r="V23" s="135"/>
      <c r="W23" s="135"/>
      <c r="X23" s="122"/>
      <c r="Y23" s="122"/>
      <c r="Z23" s="3"/>
    </row>
    <row r="24" spans="2:26" s="6" customFormat="1">
      <c r="B24" s="124" t="s">
        <v>318</v>
      </c>
      <c r="C24" s="125" t="s">
        <v>319</v>
      </c>
      <c r="D24" s="8" t="s">
        <v>298</v>
      </c>
      <c r="E24" s="132"/>
      <c r="F24" s="132"/>
      <c r="G24" s="132"/>
      <c r="H24" s="134"/>
      <c r="I24" s="134"/>
      <c r="J24" s="134"/>
      <c r="K24" s="134"/>
      <c r="L24" s="134"/>
      <c r="M24" s="134"/>
      <c r="N24" s="14"/>
      <c r="O24" s="33">
        <f t="shared" si="6"/>
        <v>0</v>
      </c>
      <c r="P24" s="3"/>
      <c r="Q24" s="3"/>
      <c r="R24" s="3"/>
      <c r="S24" s="3"/>
      <c r="T24" s="136" t="str">
        <f t="shared" ref="T24:T27" si="7">IF(B24="", "", IF(D24="MWh/yr (LHV)", "Use column to right", "Enter data here"))</f>
        <v>Enter data here</v>
      </c>
      <c r="U24" s="136" t="str">
        <f t="shared" ref="U24:U27" si="8">IF(B24="", "", IF(D24="MWh/yr (LHV)", "Enter data here", "Use column to left"))</f>
        <v>Use column to left</v>
      </c>
      <c r="V24" s="133" t="s">
        <v>320</v>
      </c>
      <c r="W24" s="126" t="str">
        <f>IFERROR(IF(D24="tonnes/yr", $T24*$E24/($O$19*3.6), $U24*$E24*3.6/($O$19*3.6)), "Unfilled fields on left")</f>
        <v>Unfilled fields on left</v>
      </c>
      <c r="Y24" s="13"/>
      <c r="Z24" s="148" t="str">
        <f t="shared" ref="Z24:Z34" si="9">IF(AND(C24&lt;&gt;"",OR(E24="",J24="",L24="",T24="Enter data here",U24="Enter data here")),"Missing information in this row. Leave the 'Description of input/output' (Column C) blank for this row if it is not used in this module","")</f>
        <v>Missing information in this row. Leave the 'Description of input/output' (Column C) blank for this row if it is not used in this module</v>
      </c>
    </row>
    <row r="25" spans="2:26" s="6" customFormat="1">
      <c r="B25" s="124" t="s">
        <v>318</v>
      </c>
      <c r="C25" s="125" t="s">
        <v>321</v>
      </c>
      <c r="D25" s="8" t="s">
        <v>298</v>
      </c>
      <c r="E25" s="132"/>
      <c r="F25" s="132"/>
      <c r="G25" s="132"/>
      <c r="H25" s="134"/>
      <c r="I25" s="134"/>
      <c r="J25" s="134"/>
      <c r="K25" s="134"/>
      <c r="L25" s="134"/>
      <c r="M25" s="134"/>
      <c r="N25" s="14"/>
      <c r="O25" s="33">
        <f t="shared" si="6"/>
        <v>0</v>
      </c>
      <c r="P25" s="3"/>
      <c r="Q25" s="3"/>
      <c r="R25" s="3"/>
      <c r="S25" s="3"/>
      <c r="T25" s="136" t="str">
        <f t="shared" si="7"/>
        <v>Enter data here</v>
      </c>
      <c r="U25" s="136" t="str">
        <f t="shared" si="8"/>
        <v>Use column to left</v>
      </c>
      <c r="V25" s="133" t="s">
        <v>320</v>
      </c>
      <c r="W25" s="126" t="str">
        <f>IFERROR(IF(D25="tonnes/yr", $T25*$E25/($O$19*3.6), $U25*$E25*3.6/($O$19*3.6)), "Unfilled fields on left")</f>
        <v>Unfilled fields on left</v>
      </c>
      <c r="Y25" s="13"/>
      <c r="Z25" s="148" t="str">
        <f t="shared" si="9"/>
        <v>Missing information in this row. Leave the 'Description of input/output' (Column C) blank for this row if it is not used in this module</v>
      </c>
    </row>
    <row r="26" spans="2:26" s="6" customFormat="1">
      <c r="B26" s="124" t="s">
        <v>322</v>
      </c>
      <c r="C26" s="125" t="s">
        <v>323</v>
      </c>
      <c r="D26" s="8" t="s">
        <v>298</v>
      </c>
      <c r="E26" s="132"/>
      <c r="F26" s="132"/>
      <c r="G26" s="132"/>
      <c r="H26" s="134"/>
      <c r="I26" s="134"/>
      <c r="J26" s="134"/>
      <c r="K26" s="134"/>
      <c r="L26" s="134"/>
      <c r="M26" s="134"/>
      <c r="N26" s="14"/>
      <c r="O26" s="33">
        <f t="shared" si="6"/>
        <v>0</v>
      </c>
      <c r="P26" s="3"/>
      <c r="Q26" s="3"/>
      <c r="R26" s="3"/>
      <c r="S26" s="3"/>
      <c r="T26" s="136" t="str">
        <f t="shared" si="7"/>
        <v>Enter data here</v>
      </c>
      <c r="U26" s="136" t="str">
        <f t="shared" si="8"/>
        <v>Use column to left</v>
      </c>
      <c r="V26" s="133" t="s">
        <v>320</v>
      </c>
      <c r="W26" s="126" t="str">
        <f>IFERROR(IF(D26="tonnes/yr", $T26*$E26/($O$19*3.6), $U26*$E26*3.6/($O$19*3.6)), "Unfilled fields on left")</f>
        <v>Unfilled fields on left</v>
      </c>
      <c r="Y26" s="13"/>
      <c r="Z26" s="148" t="str">
        <f t="shared" si="9"/>
        <v>Missing information in this row. Leave the 'Description of input/output' (Column C) blank for this row if it is not used in this module</v>
      </c>
    </row>
    <row r="27" spans="2:26" s="6" customFormat="1">
      <c r="B27" s="124" t="s">
        <v>322</v>
      </c>
      <c r="C27" s="125" t="s">
        <v>324</v>
      </c>
      <c r="D27" s="8" t="s">
        <v>298</v>
      </c>
      <c r="E27" s="132"/>
      <c r="F27" s="132"/>
      <c r="G27" s="132"/>
      <c r="H27" s="134"/>
      <c r="I27" s="134"/>
      <c r="J27" s="134"/>
      <c r="K27" s="134"/>
      <c r="L27" s="134"/>
      <c r="M27" s="134"/>
      <c r="N27" s="14"/>
      <c r="O27" s="33">
        <f t="shared" si="6"/>
        <v>0</v>
      </c>
      <c r="P27" s="3"/>
      <c r="Q27" s="3"/>
      <c r="R27" s="3"/>
      <c r="S27" s="3"/>
      <c r="T27" s="136" t="str">
        <f t="shared" si="7"/>
        <v>Enter data here</v>
      </c>
      <c r="U27" s="136" t="str">
        <f t="shared" si="8"/>
        <v>Use column to left</v>
      </c>
      <c r="V27" s="133" t="s">
        <v>320</v>
      </c>
      <c r="W27" s="126" t="str">
        <f>IFERROR(IF(D27="tonnes/yr", $T27*$E27/($O$19*3.6), $U27*$E27*3.6/($O$19*3.6)), "Unfilled fields on left")</f>
        <v>Unfilled fields on left</v>
      </c>
      <c r="Y27" s="13"/>
      <c r="Z27" s="148" t="str">
        <f t="shared" si="9"/>
        <v>Missing information in this row. Leave the 'Description of input/output' (Column C) blank for this row if it is not used in this module</v>
      </c>
    </row>
    <row r="28" spans="2:26" s="6" customFormat="1">
      <c r="B28" s="124" t="s">
        <v>325</v>
      </c>
      <c r="C28" s="125" t="s">
        <v>385</v>
      </c>
      <c r="D28" s="8" t="s">
        <v>298</v>
      </c>
      <c r="E28" s="132"/>
      <c r="F28" s="132"/>
      <c r="G28" s="132"/>
      <c r="H28" s="134"/>
      <c r="I28" s="134"/>
      <c r="J28" s="134"/>
      <c r="K28" s="134"/>
      <c r="L28" s="134"/>
      <c r="M28" s="134"/>
      <c r="N28" s="14"/>
      <c r="O28" s="33">
        <f t="shared" ref="O28:O34" si="10">IF($D28="MWh/yr (LHV)",$E28,$J28*$E28*(1-$L28)/3.6)</f>
        <v>0</v>
      </c>
      <c r="P28" s="3"/>
      <c r="Q28" s="3"/>
      <c r="R28" s="3"/>
      <c r="S28" s="3"/>
      <c r="T28" s="133">
        <v>1000</v>
      </c>
      <c r="U28" s="144"/>
      <c r="V28" s="133" t="s">
        <v>340</v>
      </c>
      <c r="W28" s="126" t="str">
        <f t="shared" ref="W28:W34" si="11">IFERROR(IF(D28="tonnes/yr", $T28*$E28/($O$19*3.6), $U28*$E28*3.6/($O$19*3.6)), "Unfilled fields on left")</f>
        <v>Unfilled fields on left</v>
      </c>
      <c r="Y28" s="13"/>
      <c r="Z28" s="148" t="str">
        <f t="shared" si="9"/>
        <v>Missing information in this row. Leave the 'Description of input/output' (Column C) blank for this row if it is not used in this module</v>
      </c>
    </row>
    <row r="29" spans="2:26" s="6" customFormat="1">
      <c r="B29" s="124" t="s">
        <v>328</v>
      </c>
      <c r="C29" s="125" t="s">
        <v>329</v>
      </c>
      <c r="D29" s="8" t="s">
        <v>298</v>
      </c>
      <c r="E29" s="132"/>
      <c r="F29" s="132"/>
      <c r="G29" s="132"/>
      <c r="H29" s="134"/>
      <c r="I29" s="134"/>
      <c r="J29" s="134"/>
      <c r="K29" s="134"/>
      <c r="L29" s="134"/>
      <c r="M29" s="134"/>
      <c r="N29" s="14"/>
      <c r="O29" s="33">
        <f t="shared" si="10"/>
        <v>0</v>
      </c>
      <c r="P29" s="3"/>
      <c r="Q29" s="3"/>
      <c r="R29" s="3"/>
      <c r="S29" s="3"/>
      <c r="T29" s="133">
        <v>28000</v>
      </c>
      <c r="U29" s="144"/>
      <c r="V29" s="133" t="s">
        <v>330</v>
      </c>
      <c r="W29" s="126" t="str">
        <f t="shared" si="11"/>
        <v>Unfilled fields on left</v>
      </c>
      <c r="Y29" s="13"/>
      <c r="Z29" s="148" t="str">
        <f t="shared" si="9"/>
        <v>Missing information in this row. Leave the 'Description of input/output' (Column C) blank for this row if it is not used in this module</v>
      </c>
    </row>
    <row r="30" spans="2:26" s="6" customFormat="1">
      <c r="B30" s="124" t="s">
        <v>328</v>
      </c>
      <c r="C30" s="125" t="s">
        <v>331</v>
      </c>
      <c r="D30" s="8" t="s">
        <v>298</v>
      </c>
      <c r="E30" s="132"/>
      <c r="F30" s="132"/>
      <c r="G30" s="132"/>
      <c r="H30" s="134"/>
      <c r="I30" s="134"/>
      <c r="J30" s="134"/>
      <c r="K30" s="134"/>
      <c r="L30" s="134"/>
      <c r="M30" s="134"/>
      <c r="N30" s="14"/>
      <c r="O30" s="33">
        <f t="shared" si="10"/>
        <v>0</v>
      </c>
      <c r="P30" s="3"/>
      <c r="Q30" s="3"/>
      <c r="R30" s="3"/>
      <c r="S30" s="3"/>
      <c r="T30" s="133">
        <v>265000</v>
      </c>
      <c r="U30" s="144"/>
      <c r="V30" s="133" t="s">
        <v>330</v>
      </c>
      <c r="W30" s="126" t="str">
        <f t="shared" si="11"/>
        <v>Unfilled fields on left</v>
      </c>
      <c r="Y30" s="13"/>
      <c r="Z30" s="148" t="str">
        <f t="shared" si="9"/>
        <v>Missing information in this row. Leave the 'Description of input/output' (Column C) blank for this row if it is not used in this module</v>
      </c>
    </row>
    <row r="31" spans="2:26">
      <c r="B31" s="9"/>
      <c r="C31" s="8"/>
      <c r="D31" s="8"/>
      <c r="E31" s="132"/>
      <c r="F31" s="132"/>
      <c r="G31" s="132"/>
      <c r="H31" s="134"/>
      <c r="I31" s="134"/>
      <c r="J31" s="134"/>
      <c r="K31" s="134"/>
      <c r="L31" s="134"/>
      <c r="M31" s="134"/>
      <c r="N31" s="14"/>
      <c r="O31" s="33">
        <f t="shared" si="10"/>
        <v>0</v>
      </c>
      <c r="P31" s="3"/>
      <c r="T31" s="133"/>
      <c r="U31" s="144"/>
      <c r="V31" s="133"/>
      <c r="W31" s="126" t="str">
        <f t="shared" si="11"/>
        <v>Unfilled fields on left</v>
      </c>
      <c r="X31" s="6"/>
      <c r="Y31" s="13"/>
      <c r="Z31" s="148" t="str">
        <f t="shared" si="9"/>
        <v/>
      </c>
    </row>
    <row r="32" spans="2:26">
      <c r="B32" s="9"/>
      <c r="C32" s="8"/>
      <c r="D32" s="8"/>
      <c r="E32" s="132"/>
      <c r="F32" s="132"/>
      <c r="G32" s="132"/>
      <c r="H32" s="134"/>
      <c r="I32" s="134"/>
      <c r="J32" s="134"/>
      <c r="K32" s="134"/>
      <c r="L32" s="134"/>
      <c r="M32" s="134"/>
      <c r="N32" s="14"/>
      <c r="O32" s="33">
        <f t="shared" si="10"/>
        <v>0</v>
      </c>
      <c r="P32" s="3"/>
      <c r="T32" s="16"/>
      <c r="U32" s="15"/>
      <c r="V32" s="16"/>
      <c r="W32" s="126" t="str">
        <f t="shared" si="11"/>
        <v>Unfilled fields on left</v>
      </c>
      <c r="X32" s="6"/>
      <c r="Y32" s="13"/>
      <c r="Z32" s="148" t="str">
        <f t="shared" si="9"/>
        <v/>
      </c>
    </row>
    <row r="33" spans="2:26">
      <c r="B33" s="9"/>
      <c r="C33" s="8"/>
      <c r="D33" s="8"/>
      <c r="E33" s="132"/>
      <c r="F33" s="132"/>
      <c r="G33" s="132"/>
      <c r="H33" s="134"/>
      <c r="I33" s="134"/>
      <c r="J33" s="134"/>
      <c r="K33" s="134"/>
      <c r="L33" s="134"/>
      <c r="M33" s="134"/>
      <c r="N33" s="14"/>
      <c r="O33" s="33">
        <f t="shared" si="10"/>
        <v>0</v>
      </c>
      <c r="P33" s="3"/>
      <c r="T33" s="16"/>
      <c r="U33" s="15"/>
      <c r="V33" s="16"/>
      <c r="W33" s="126" t="str">
        <f t="shared" si="11"/>
        <v>Unfilled fields on left</v>
      </c>
      <c r="X33" s="6"/>
      <c r="Y33" s="13"/>
      <c r="Z33" s="148" t="str">
        <f t="shared" si="9"/>
        <v/>
      </c>
    </row>
    <row r="34" spans="2:26">
      <c r="B34" s="9"/>
      <c r="C34" s="8"/>
      <c r="D34" s="8"/>
      <c r="E34" s="132"/>
      <c r="F34" s="132"/>
      <c r="G34" s="132"/>
      <c r="H34" s="134"/>
      <c r="I34" s="134"/>
      <c r="J34" s="134"/>
      <c r="K34" s="134"/>
      <c r="L34" s="134"/>
      <c r="M34" s="134"/>
      <c r="N34" s="14"/>
      <c r="O34" s="33">
        <f t="shared" si="10"/>
        <v>0</v>
      </c>
      <c r="P34" s="3"/>
      <c r="T34" s="16"/>
      <c r="U34" s="15"/>
      <c r="V34" s="16"/>
      <c r="W34" s="126" t="str">
        <f t="shared" si="11"/>
        <v>Unfilled fields on left</v>
      </c>
      <c r="X34" s="6"/>
      <c r="Y34" s="13"/>
      <c r="Z34" s="148" t="str">
        <f t="shared" si="9"/>
        <v/>
      </c>
    </row>
    <row r="35" spans="2:26">
      <c r="C35" s="10"/>
      <c r="D35" s="10"/>
      <c r="E35" s="11"/>
      <c r="F35" s="10"/>
      <c r="H35" s="12"/>
      <c r="I35" s="12"/>
      <c r="J35" s="12"/>
      <c r="K35" s="12"/>
      <c r="L35" s="12"/>
      <c r="M35" s="12"/>
      <c r="N35" s="12"/>
      <c r="O35" s="12"/>
      <c r="P35" s="3"/>
      <c r="T35" s="12"/>
      <c r="U35" s="15"/>
      <c r="V35" s="12"/>
      <c r="W35" s="28"/>
      <c r="Z35" s="3"/>
    </row>
    <row r="36" spans="2:26">
      <c r="P36" s="3"/>
      <c r="V36" s="25" t="s">
        <v>332</v>
      </c>
      <c r="W36" s="128">
        <f>SUM(W4:W35)</f>
        <v>0</v>
      </c>
      <c r="Z36" s="3"/>
    </row>
    <row r="37" spans="2:26">
      <c r="B37" s="123" t="s">
        <v>333</v>
      </c>
      <c r="C37" s="119"/>
      <c r="D37" s="119"/>
      <c r="E37" s="119"/>
      <c r="P37" s="3"/>
      <c r="Z37" s="3"/>
    </row>
    <row r="38" spans="2:26">
      <c r="B38" s="9" t="s">
        <v>334</v>
      </c>
      <c r="C38" s="8" t="s">
        <v>335</v>
      </c>
      <c r="D38" s="8" t="s">
        <v>336</v>
      </c>
      <c r="E38" s="8"/>
    </row>
    <row r="39" spans="2:26">
      <c r="B39" s="9"/>
      <c r="C39" s="9"/>
      <c r="D39" s="9"/>
      <c r="E39" s="9"/>
    </row>
    <row r="40" spans="2:26">
      <c r="B40" s="9"/>
      <c r="C40" s="9"/>
      <c r="D40" s="9"/>
      <c r="E40" s="9"/>
    </row>
    <row r="41" spans="2:26">
      <c r="B41" s="9"/>
      <c r="C41" s="9"/>
      <c r="D41" s="9"/>
      <c r="E41" s="9"/>
    </row>
    <row r="42" spans="2:26">
      <c r="E42" s="3"/>
      <c r="H42" s="3"/>
    </row>
    <row r="43" spans="2:26">
      <c r="E43" s="3"/>
      <c r="H43" s="3"/>
    </row>
    <row r="44" spans="2:26">
      <c r="E44" s="3"/>
      <c r="H44" s="3"/>
    </row>
    <row r="45" spans="2:26">
      <c r="E45" s="3"/>
      <c r="H45" s="3"/>
    </row>
    <row r="46" spans="2:26">
      <c r="E46" s="3"/>
      <c r="H46" s="3"/>
    </row>
    <row r="47" spans="2:26">
      <c r="E47" s="3"/>
      <c r="H47" s="3"/>
    </row>
    <row r="48" spans="2:26">
      <c r="E48" s="3"/>
      <c r="H48" s="3"/>
    </row>
    <row r="49" spans="5:8">
      <c r="E49" s="3"/>
      <c r="H49" s="3"/>
    </row>
    <row r="50" spans="5:8">
      <c r="E50" s="3"/>
      <c r="H50" s="3"/>
    </row>
    <row r="51" spans="5:8">
      <c r="E51" s="3"/>
      <c r="H51" s="3"/>
    </row>
    <row r="52" spans="5:8">
      <c r="E52" s="3"/>
      <c r="H52" s="3"/>
    </row>
    <row r="53" spans="5:8">
      <c r="E53" s="3"/>
      <c r="H53" s="3"/>
    </row>
    <row r="54" spans="5:8">
      <c r="E54" s="3"/>
      <c r="H54" s="3"/>
    </row>
  </sheetData>
  <dataValidations count="2">
    <dataValidation type="list" allowBlank="1" showInputMessage="1" showErrorMessage="1" sqref="D5 D7:D16 D18:D21 D23:D34" xr:uid="{066AF23F-F558-4AFC-BD0C-8B53DE9CEE70}">
      <formula1>"tonnes/yr, MWh/yr (LHV)"</formula1>
    </dataValidation>
    <dataValidation type="custom" allowBlank="1" showInputMessage="1" showErrorMessage="1" error="Please do not change" sqref="Z24:Z34 Z5 Z8:Z16 Z19:Z21 W24:W34 W36 W8:W16 R19:S21 O19:P19 O20:O21 O8:O16 O5 O24:O34" xr:uid="{24EF4DBD-B9CF-44A5-9A34-CF7869F060A7}">
      <formula1>"Please do not change"</formula1>
    </dataValidation>
  </dataValidations>
  <pageMargins left="0.70000000000000007" right="0.70000000000000007" top="0.75" bottom="0.75" header="0.30000000000000004" footer="0.30000000000000004"/>
  <pageSetup paperSize="9" orientation="portrait" horizontalDpi="0" verticalDpi="0" r:id="rId1"/>
  <ignoredErrors>
    <ignoredError sqref="P29:V30 P28:U28 P5:S5 P31:V34" unlockedFormula="1"/>
  </ignoredErrors>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2" id="{9A7B6C92-FFAF-411B-AC31-2C1F18E427B9}">
            <xm:f>OR(Guidance!$C$19="Yes",Guidance!$C$19="Not applicable",Guidance!$C$19="")</xm:f>
            <x14:dxf>
              <font>
                <color theme="0"/>
              </font>
              <fill>
                <patternFill>
                  <bgColor theme="0"/>
                </patternFill>
              </fill>
            </x14:dxf>
          </x14:cfRule>
          <xm:sqref>A1</xm:sqref>
        </x14:conditionalFormatting>
        <x14:conditionalFormatting xmlns:xm="http://schemas.microsoft.com/office/excel/2006/main">
          <x14:cfRule type="expression" priority="1" id="{9CCC6BB1-480D-4213-9258-F62A914672E0}">
            <xm:f>Guidance!$C$19="No"</xm:f>
            <x14:dxf>
              <font>
                <color theme="0"/>
              </font>
              <fill>
                <patternFill>
                  <bgColor theme="0"/>
                </patternFill>
              </fill>
              <border>
                <left/>
                <right/>
                <top/>
                <bottom/>
                <vertical/>
                <horizontal/>
              </border>
            </x14:dxf>
          </x14:cfRule>
          <xm:sqref>A2:Z100</xm:sqref>
        </x14:conditionalFormatting>
      </x14:conditionalFormattings>
    </ext>
  </extLs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tabColor theme="9" tint="0.79998168889431442"/>
  </sheetPr>
  <dimension ref="A1:Z54"/>
  <sheetViews>
    <sheetView showGridLines="0" zoomScale="70" zoomScaleNormal="70" workbookViewId="0"/>
  </sheetViews>
  <sheetFormatPr defaultColWidth="7.28515625" defaultRowHeight="15"/>
  <cols>
    <col min="1" max="1" width="5.28515625" style="3" customWidth="1"/>
    <col min="2" max="2" width="25" style="3" bestFit="1" customWidth="1"/>
    <col min="3" max="3" width="39" style="3" bestFit="1" customWidth="1"/>
    <col min="4" max="4" width="14.42578125" style="3" customWidth="1"/>
    <col min="5" max="5" width="15.28515625" style="5" customWidth="1"/>
    <col min="6" max="6" width="18.140625" style="3" customWidth="1"/>
    <col min="7" max="7" width="17" style="3" customWidth="1"/>
    <col min="8" max="8" width="11.85546875" style="4" customWidth="1"/>
    <col min="9" max="9" width="13.5703125" style="4" customWidth="1"/>
    <col min="10" max="10" width="12.5703125" style="4" customWidth="1"/>
    <col min="11" max="11" width="11" style="4" customWidth="1"/>
    <col min="12" max="12" width="12.28515625" style="4" customWidth="1"/>
    <col min="13" max="13" width="13" style="4" customWidth="1"/>
    <col min="14" max="14" width="16.5703125" style="4" customWidth="1"/>
    <col min="15" max="15" width="14" style="4" customWidth="1"/>
    <col min="16" max="16" width="19.140625" customWidth="1"/>
    <col min="17" max="17" width="5.85546875" style="3" customWidth="1"/>
    <col min="18" max="18" width="16" style="3" customWidth="1"/>
    <col min="19" max="19" width="19.7109375" style="3" customWidth="1"/>
    <col min="20" max="21" width="20.7109375" style="4" customWidth="1"/>
    <col min="22" max="22" width="16.28515625" style="4" customWidth="1"/>
    <col min="23" max="23" width="22.7109375" style="27" customWidth="1"/>
    <col min="24" max="24" width="7.28515625" style="3" customWidth="1"/>
    <col min="25" max="25" width="21.28515625" style="3" customWidth="1"/>
    <col min="27" max="16384" width="7.28515625" style="3"/>
  </cols>
  <sheetData>
    <row r="1" spans="1:26">
      <c r="A1" s="145" t="s">
        <v>390</v>
      </c>
    </row>
    <row r="2" spans="1:26" ht="93.95" customHeight="1" thickBot="1">
      <c r="B2" s="2" t="s">
        <v>274</v>
      </c>
      <c r="C2" s="2" t="s">
        <v>275</v>
      </c>
      <c r="D2" s="2" t="s">
        <v>22</v>
      </c>
      <c r="E2" s="7" t="s">
        <v>276</v>
      </c>
      <c r="F2" s="2" t="s">
        <v>277</v>
      </c>
      <c r="G2" s="2" t="s">
        <v>278</v>
      </c>
      <c r="H2" s="2" t="s">
        <v>279</v>
      </c>
      <c r="I2" s="2" t="s">
        <v>280</v>
      </c>
      <c r="J2" s="2" t="s">
        <v>281</v>
      </c>
      <c r="K2" s="2" t="s">
        <v>282</v>
      </c>
      <c r="L2" s="2" t="s">
        <v>283</v>
      </c>
      <c r="M2" s="2" t="s">
        <v>284</v>
      </c>
      <c r="N2" s="2" t="s">
        <v>285</v>
      </c>
      <c r="O2" s="2" t="s">
        <v>286</v>
      </c>
      <c r="P2" s="2" t="s">
        <v>345</v>
      </c>
      <c r="Q2" s="2"/>
      <c r="R2" s="26" t="s">
        <v>288</v>
      </c>
      <c r="S2" s="2" t="s">
        <v>289</v>
      </c>
      <c r="T2" s="2" t="s">
        <v>341</v>
      </c>
      <c r="U2" s="2" t="s">
        <v>291</v>
      </c>
      <c r="V2" s="2" t="s">
        <v>292</v>
      </c>
      <c r="W2" s="26" t="s">
        <v>346</v>
      </c>
      <c r="X2" s="26"/>
      <c r="Y2" s="2" t="s">
        <v>294</v>
      </c>
    </row>
    <row r="3" spans="1:26" ht="15.75" thickTop="1"/>
    <row r="4" spans="1:26">
      <c r="B4" s="123" t="s">
        <v>295</v>
      </c>
      <c r="C4" s="119"/>
      <c r="D4" s="119"/>
      <c r="E4" s="120"/>
      <c r="F4" s="119"/>
      <c r="G4" s="121"/>
      <c r="H4" s="122"/>
      <c r="I4" s="122"/>
      <c r="J4" s="122"/>
      <c r="K4" s="122"/>
      <c r="L4" s="122"/>
      <c r="M4" s="122"/>
      <c r="N4" s="122"/>
      <c r="O4" s="122"/>
      <c r="P4" s="122"/>
      <c r="Q4" s="122"/>
      <c r="R4" s="122"/>
      <c r="S4" s="122"/>
      <c r="T4" s="122"/>
      <c r="U4" s="122"/>
      <c r="V4" s="122"/>
      <c r="W4" s="122"/>
      <c r="X4" s="122"/>
      <c r="Y4" s="122"/>
      <c r="Z4" s="3"/>
    </row>
    <row r="5" spans="1:26">
      <c r="B5" s="9" t="s">
        <v>296</v>
      </c>
      <c r="C5" s="125" t="str">
        <f>'Jet distribution 2'!C19</f>
        <v>e.g. Jet fuel</v>
      </c>
      <c r="D5" s="8" t="s">
        <v>298</v>
      </c>
      <c r="E5" s="134"/>
      <c r="F5" s="132"/>
      <c r="G5" s="132"/>
      <c r="H5" s="134"/>
      <c r="I5" s="134" t="s">
        <v>189</v>
      </c>
      <c r="J5" s="134"/>
      <c r="K5" s="134"/>
      <c r="L5" s="134"/>
      <c r="M5" s="134"/>
      <c r="N5" s="14"/>
      <c r="O5" s="33">
        <f t="shared" ref="O5" si="0">IF($D5="MWh/yr (LHV)",$E5,$J5*$E5*(1-$L5)/3.6)</f>
        <v>0</v>
      </c>
      <c r="P5" s="3"/>
      <c r="T5" s="3"/>
      <c r="U5" s="3"/>
      <c r="V5" s="3"/>
      <c r="W5" s="3"/>
      <c r="Z5" s="148" t="str">
        <f>IF(AND(C5&lt;&gt;"",OR(E5="",J5="",L5="")),"Missing information in this row.","")</f>
        <v>Missing information in this row.</v>
      </c>
    </row>
    <row r="6" spans="1:26">
      <c r="E6" s="10"/>
      <c r="F6" s="10"/>
      <c r="G6" s="10"/>
      <c r="H6" s="10"/>
      <c r="I6" s="10"/>
      <c r="J6" s="10"/>
      <c r="K6" s="10"/>
      <c r="L6" s="10"/>
      <c r="M6" s="10"/>
      <c r="N6" s="3"/>
      <c r="O6" s="3"/>
      <c r="P6" s="3"/>
      <c r="T6" s="3"/>
      <c r="U6" s="3"/>
      <c r="V6" s="3"/>
      <c r="W6" s="3"/>
      <c r="Z6" s="3"/>
    </row>
    <row r="7" spans="1:26">
      <c r="B7" s="123" t="s">
        <v>299</v>
      </c>
      <c r="C7" s="119"/>
      <c r="D7" s="119"/>
      <c r="E7" s="120"/>
      <c r="F7" s="119"/>
      <c r="G7" s="119"/>
      <c r="H7" s="122"/>
      <c r="I7" s="122"/>
      <c r="J7" s="122"/>
      <c r="K7" s="122"/>
      <c r="L7" s="122"/>
      <c r="M7" s="122"/>
      <c r="N7" s="122"/>
      <c r="O7" s="122"/>
      <c r="P7" s="122"/>
      <c r="Q7" s="122"/>
      <c r="R7" s="122"/>
      <c r="S7" s="122"/>
      <c r="T7" s="122"/>
      <c r="U7" s="122"/>
      <c r="V7" s="122"/>
      <c r="W7" s="122"/>
      <c r="X7" s="122"/>
      <c r="Y7" s="122"/>
      <c r="Z7" s="3"/>
    </row>
    <row r="8" spans="1:26">
      <c r="B8" s="124" t="s">
        <v>300</v>
      </c>
      <c r="C8" s="125" t="s">
        <v>301</v>
      </c>
      <c r="D8" s="8" t="s">
        <v>302</v>
      </c>
      <c r="E8" s="134"/>
      <c r="F8" s="132"/>
      <c r="G8" s="132"/>
      <c r="H8" s="134"/>
      <c r="I8" s="134"/>
      <c r="J8" s="134"/>
      <c r="K8" s="134"/>
      <c r="L8" s="134"/>
      <c r="M8" s="134"/>
      <c r="N8" s="14"/>
      <c r="O8" s="33">
        <f t="shared" ref="O8:O16" si="1">IF($D8="MWh/yr (LHV)",$E8,$J8*$E8*(1-$L8)/3.6)</f>
        <v>0</v>
      </c>
      <c r="P8" s="3"/>
      <c r="T8" s="136" t="str">
        <f t="shared" ref="T8:T16" si="2">IF(B8="", "", IF(D8="MWh/yr (LHV)", "Use column to right", "Enter data here"))</f>
        <v>Use column to right</v>
      </c>
      <c r="U8" s="136" t="str">
        <f t="shared" ref="U8:U16" si="3">IF(B8="", "", IF(D8="MWh/yr (LHV)", "Enter data here", "Use column to left"))</f>
        <v>Enter data here</v>
      </c>
      <c r="V8" s="133" t="s">
        <v>303</v>
      </c>
      <c r="W8" s="126" t="str">
        <f t="shared" ref="W8:W16" si="4">IFERROR(IF(D8="tonnes/yr", $T8*$E8/($O$19*3.6), $U8*$E8*3.6/($O$19*3.6)), "Unfilled fields on left")</f>
        <v>Unfilled fields on left</v>
      </c>
      <c r="Y8" s="13"/>
      <c r="Z8" s="148" t="str">
        <f t="shared" ref="Z8:Z16" si="5">IF(AND(C8&lt;&gt;"",OR(E8="",J8="",L8="",T8="Enter data here",U8="Enter data here")),"Missing information in this row. Leave the 'Description of input/output' (Column C) blank for this row if it is not used in this module","")</f>
        <v>Missing information in this row. Leave the 'Description of input/output' (Column C) blank for this row if it is not used in this module</v>
      </c>
    </row>
    <row r="9" spans="1:26">
      <c r="B9" s="124" t="s">
        <v>300</v>
      </c>
      <c r="C9" s="125" t="s">
        <v>304</v>
      </c>
      <c r="D9" s="8" t="s">
        <v>302</v>
      </c>
      <c r="E9" s="134"/>
      <c r="F9" s="132"/>
      <c r="G9" s="132"/>
      <c r="H9" s="134"/>
      <c r="I9" s="134"/>
      <c r="J9" s="134"/>
      <c r="K9" s="134"/>
      <c r="L9" s="134"/>
      <c r="M9" s="134"/>
      <c r="N9" s="14"/>
      <c r="O9" s="33">
        <f t="shared" si="1"/>
        <v>0</v>
      </c>
      <c r="P9" s="3"/>
      <c r="T9" s="136" t="str">
        <f t="shared" si="2"/>
        <v>Use column to right</v>
      </c>
      <c r="U9" s="136" t="str">
        <f t="shared" si="3"/>
        <v>Enter data here</v>
      </c>
      <c r="V9" s="133" t="s">
        <v>303</v>
      </c>
      <c r="W9" s="126" t="str">
        <f t="shared" si="4"/>
        <v>Unfilled fields on left</v>
      </c>
      <c r="Y9" s="13"/>
      <c r="Z9" s="148" t="str">
        <f t="shared" si="5"/>
        <v>Missing information in this row. Leave the 'Description of input/output' (Column C) blank for this row if it is not used in this module</v>
      </c>
    </row>
    <row r="10" spans="1:26" s="6" customFormat="1">
      <c r="B10" s="124" t="s">
        <v>300</v>
      </c>
      <c r="C10" s="125" t="s">
        <v>305</v>
      </c>
      <c r="D10" s="8" t="s">
        <v>298</v>
      </c>
      <c r="E10" s="132"/>
      <c r="F10" s="132"/>
      <c r="G10" s="132"/>
      <c r="H10" s="134"/>
      <c r="I10" s="134"/>
      <c r="J10" s="134"/>
      <c r="K10" s="134"/>
      <c r="L10" s="134"/>
      <c r="M10" s="134"/>
      <c r="N10" s="14"/>
      <c r="O10" s="33">
        <f t="shared" si="1"/>
        <v>0</v>
      </c>
      <c r="P10" s="3"/>
      <c r="Q10" s="3"/>
      <c r="R10" s="3"/>
      <c r="S10" s="3"/>
      <c r="T10" s="136" t="str">
        <f t="shared" si="2"/>
        <v>Enter data here</v>
      </c>
      <c r="U10" s="136" t="str">
        <f t="shared" si="3"/>
        <v>Use column to left</v>
      </c>
      <c r="V10" s="133" t="s">
        <v>303</v>
      </c>
      <c r="W10" s="126" t="str">
        <f t="shared" si="4"/>
        <v>Unfilled fields on left</v>
      </c>
      <c r="Y10" s="17"/>
      <c r="Z10" s="148" t="str">
        <f t="shared" si="5"/>
        <v>Missing information in this row. Leave the 'Description of input/output' (Column C) blank for this row if it is not used in this module</v>
      </c>
    </row>
    <row r="11" spans="1:26" s="6" customFormat="1">
      <c r="B11" s="124" t="s">
        <v>300</v>
      </c>
      <c r="C11" s="125" t="s">
        <v>306</v>
      </c>
      <c r="D11" s="8" t="s">
        <v>298</v>
      </c>
      <c r="E11" s="132"/>
      <c r="F11" s="132"/>
      <c r="G11" s="132"/>
      <c r="H11" s="134"/>
      <c r="I11" s="134"/>
      <c r="J11" s="134"/>
      <c r="K11" s="134"/>
      <c r="L11" s="134"/>
      <c r="M11" s="134"/>
      <c r="N11" s="14"/>
      <c r="O11" s="33">
        <f t="shared" si="1"/>
        <v>0</v>
      </c>
      <c r="P11" s="3"/>
      <c r="Q11" s="3"/>
      <c r="R11" s="3"/>
      <c r="S11" s="3"/>
      <c r="T11" s="136" t="str">
        <f t="shared" si="2"/>
        <v>Enter data here</v>
      </c>
      <c r="U11" s="136" t="str">
        <f t="shared" si="3"/>
        <v>Use column to left</v>
      </c>
      <c r="V11" s="133" t="s">
        <v>303</v>
      </c>
      <c r="W11" s="126" t="str">
        <f t="shared" si="4"/>
        <v>Unfilled fields on left</v>
      </c>
      <c r="Y11" s="17"/>
      <c r="Z11" s="148" t="str">
        <f t="shared" si="5"/>
        <v>Missing information in this row. Leave the 'Description of input/output' (Column C) blank for this row if it is not used in this module</v>
      </c>
    </row>
    <row r="12" spans="1:26">
      <c r="B12" s="124" t="s">
        <v>307</v>
      </c>
      <c r="C12" s="125" t="s">
        <v>342</v>
      </c>
      <c r="D12" s="8" t="s">
        <v>298</v>
      </c>
      <c r="E12" s="132"/>
      <c r="F12" s="132"/>
      <c r="G12" s="132"/>
      <c r="H12" s="134"/>
      <c r="I12" s="134"/>
      <c r="J12" s="134"/>
      <c r="K12" s="134"/>
      <c r="L12" s="134"/>
      <c r="M12" s="134"/>
      <c r="N12" s="14"/>
      <c r="O12" s="33">
        <f t="shared" si="1"/>
        <v>0</v>
      </c>
      <c r="P12" s="3"/>
      <c r="T12" s="136" t="str">
        <f t="shared" si="2"/>
        <v>Enter data here</v>
      </c>
      <c r="U12" s="136" t="str">
        <f t="shared" si="3"/>
        <v>Use column to left</v>
      </c>
      <c r="V12" s="133" t="s">
        <v>303</v>
      </c>
      <c r="W12" s="126" t="str">
        <f t="shared" si="4"/>
        <v>Unfilled fields on left</v>
      </c>
      <c r="Y12" s="17"/>
      <c r="Z12" s="148" t="str">
        <f t="shared" si="5"/>
        <v>Missing information in this row. Leave the 'Description of input/output' (Column C) blank for this row if it is not used in this module</v>
      </c>
    </row>
    <row r="13" spans="1:26">
      <c r="B13" s="124" t="s">
        <v>307</v>
      </c>
      <c r="C13" s="125" t="s">
        <v>309</v>
      </c>
      <c r="D13" s="8" t="s">
        <v>298</v>
      </c>
      <c r="E13" s="132"/>
      <c r="F13" s="132"/>
      <c r="G13" s="132"/>
      <c r="H13" s="134"/>
      <c r="I13" s="134"/>
      <c r="J13" s="134"/>
      <c r="K13" s="134"/>
      <c r="L13" s="134"/>
      <c r="M13" s="134"/>
      <c r="N13" s="14"/>
      <c r="O13" s="33">
        <f t="shared" si="1"/>
        <v>0</v>
      </c>
      <c r="P13" s="3"/>
      <c r="T13" s="136" t="str">
        <f t="shared" si="2"/>
        <v>Enter data here</v>
      </c>
      <c r="U13" s="136" t="str">
        <f t="shared" si="3"/>
        <v>Use column to left</v>
      </c>
      <c r="V13" s="133" t="s">
        <v>303</v>
      </c>
      <c r="W13" s="126" t="str">
        <f t="shared" si="4"/>
        <v>Unfilled fields on left</v>
      </c>
      <c r="Y13" s="17"/>
      <c r="Z13" s="148" t="str">
        <f t="shared" si="5"/>
        <v>Missing information in this row. Leave the 'Description of input/output' (Column C) blank for this row if it is not used in this module</v>
      </c>
    </row>
    <row r="14" spans="1:26">
      <c r="B14" s="124" t="s">
        <v>310</v>
      </c>
      <c r="C14" s="125" t="s">
        <v>311</v>
      </c>
      <c r="D14" s="8" t="s">
        <v>298</v>
      </c>
      <c r="E14" s="132"/>
      <c r="F14" s="132"/>
      <c r="G14" s="132"/>
      <c r="H14" s="134"/>
      <c r="I14" s="134"/>
      <c r="J14" s="134"/>
      <c r="K14" s="134"/>
      <c r="L14" s="134"/>
      <c r="M14" s="134"/>
      <c r="N14" s="14"/>
      <c r="O14" s="33">
        <f t="shared" si="1"/>
        <v>0</v>
      </c>
      <c r="P14" s="3"/>
      <c r="T14" s="136" t="str">
        <f t="shared" si="2"/>
        <v>Enter data here</v>
      </c>
      <c r="U14" s="136" t="str">
        <f t="shared" si="3"/>
        <v>Use column to left</v>
      </c>
      <c r="V14" s="133" t="s">
        <v>303</v>
      </c>
      <c r="W14" s="126" t="str">
        <f t="shared" si="4"/>
        <v>Unfilled fields on left</v>
      </c>
      <c r="Y14" s="17"/>
      <c r="Z14" s="148" t="str">
        <f t="shared" si="5"/>
        <v>Missing information in this row. Leave the 'Description of input/output' (Column C) blank for this row if it is not used in this module</v>
      </c>
    </row>
    <row r="15" spans="1:26">
      <c r="B15" s="124" t="s">
        <v>310</v>
      </c>
      <c r="C15" s="125" t="s">
        <v>312</v>
      </c>
      <c r="D15" s="8" t="s">
        <v>298</v>
      </c>
      <c r="E15" s="132"/>
      <c r="F15" s="132"/>
      <c r="G15" s="132"/>
      <c r="H15" s="134"/>
      <c r="I15" s="134"/>
      <c r="J15" s="134"/>
      <c r="K15" s="134"/>
      <c r="L15" s="134"/>
      <c r="M15" s="134"/>
      <c r="N15" s="14"/>
      <c r="O15" s="33">
        <f t="shared" si="1"/>
        <v>0</v>
      </c>
      <c r="P15" s="3"/>
      <c r="T15" s="136" t="str">
        <f t="shared" si="2"/>
        <v>Enter data here</v>
      </c>
      <c r="U15" s="136" t="str">
        <f t="shared" si="3"/>
        <v>Use column to left</v>
      </c>
      <c r="V15" s="133" t="s">
        <v>303</v>
      </c>
      <c r="W15" s="126" t="str">
        <f t="shared" si="4"/>
        <v>Unfilled fields on left</v>
      </c>
      <c r="Y15" s="17"/>
      <c r="Z15" s="148" t="str">
        <f t="shared" si="5"/>
        <v>Missing information in this row. Leave the 'Description of input/output' (Column C) blank for this row if it is not used in this module</v>
      </c>
    </row>
    <row r="16" spans="1:26">
      <c r="B16" s="8"/>
      <c r="C16" s="9"/>
      <c r="D16" s="8"/>
      <c r="E16" s="132"/>
      <c r="F16" s="132"/>
      <c r="G16" s="132"/>
      <c r="H16" s="134"/>
      <c r="I16" s="134"/>
      <c r="J16" s="134"/>
      <c r="K16" s="134"/>
      <c r="L16" s="134"/>
      <c r="M16" s="134"/>
      <c r="N16" s="14"/>
      <c r="O16" s="33">
        <f t="shared" si="1"/>
        <v>0</v>
      </c>
      <c r="P16" s="3"/>
      <c r="T16" s="136" t="str">
        <f t="shared" si="2"/>
        <v/>
      </c>
      <c r="U16" s="136" t="str">
        <f t="shared" si="3"/>
        <v/>
      </c>
      <c r="V16" s="133" t="s">
        <v>303</v>
      </c>
      <c r="W16" s="126" t="str">
        <f t="shared" si="4"/>
        <v>Unfilled fields on left</v>
      </c>
      <c r="Y16" s="17"/>
      <c r="Z16" s="148" t="str">
        <f t="shared" si="5"/>
        <v/>
      </c>
    </row>
    <row r="17" spans="2:26">
      <c r="E17" s="10"/>
      <c r="F17" s="10"/>
      <c r="G17" s="10"/>
      <c r="H17" s="10"/>
      <c r="I17" s="10"/>
      <c r="J17" s="10"/>
      <c r="K17" s="10"/>
      <c r="L17" s="10"/>
      <c r="M17" s="10"/>
      <c r="N17" s="3"/>
      <c r="O17" s="3"/>
      <c r="P17" s="3"/>
      <c r="T17" s="3"/>
      <c r="U17" s="3"/>
      <c r="V17" s="3"/>
      <c r="W17" s="3"/>
      <c r="Z17" s="148"/>
    </row>
    <row r="18" spans="2:26">
      <c r="B18" s="123" t="s">
        <v>313</v>
      </c>
      <c r="C18" s="119"/>
      <c r="D18" s="119"/>
      <c r="E18" s="138"/>
      <c r="F18" s="139"/>
      <c r="G18" s="139"/>
      <c r="H18" s="135"/>
      <c r="I18" s="135"/>
      <c r="J18" s="135"/>
      <c r="K18" s="135"/>
      <c r="L18" s="135"/>
      <c r="M18" s="135"/>
      <c r="N18" s="122"/>
      <c r="O18" s="135"/>
      <c r="P18" s="122"/>
      <c r="Q18" s="122"/>
      <c r="R18" s="122"/>
      <c r="S18" s="122"/>
      <c r="T18" s="135"/>
      <c r="U18" s="135"/>
      <c r="V18" s="135"/>
      <c r="W18" s="135"/>
      <c r="X18" s="122"/>
      <c r="Y18" s="122"/>
      <c r="Z18" s="3"/>
    </row>
    <row r="19" spans="2:26">
      <c r="B19" s="9" t="s">
        <v>314</v>
      </c>
      <c r="C19" s="125" t="s">
        <v>388</v>
      </c>
      <c r="D19" s="8" t="s">
        <v>298</v>
      </c>
      <c r="E19" s="132"/>
      <c r="F19" s="132"/>
      <c r="G19" s="132"/>
      <c r="H19" s="132"/>
      <c r="I19" s="132" t="s">
        <v>188</v>
      </c>
      <c r="J19" s="132"/>
      <c r="K19" s="132"/>
      <c r="L19" s="132"/>
      <c r="M19" s="132"/>
      <c r="N19" s="14"/>
      <c r="O19" s="33">
        <f t="shared" ref="O19:O27" si="6">IF($D19="MWh/yr (LHV)",$E19,$J19*$E19*(1-$L19)/3.6)</f>
        <v>0</v>
      </c>
      <c r="P19" s="143" t="str">
        <f>IFERROR(O19/O5,"")</f>
        <v/>
      </c>
      <c r="R19" s="33">
        <f>IF($D19="MWh/yr (LHV)",$E19,$E19*MAX(0, $J19*(1-$L19)-2.441*$L19)/kWh_to_MJ)</f>
        <v>0</v>
      </c>
      <c r="S19" s="142" t="str">
        <f>IFERROR(R19/(SUM($R$19:$R$21)),"")</f>
        <v/>
      </c>
      <c r="T19" s="144"/>
      <c r="U19" s="144"/>
      <c r="V19" s="144"/>
      <c r="W19" s="127"/>
      <c r="Y19" s="13"/>
      <c r="Z19" s="148" t="str">
        <f>IF(AND(C19&lt;&gt;"",OR(E19="",J19="",L19="")),"Missing information in this row. Leave the 'Description of input/output' (Column C) blank for this row if it is not used in this module","")</f>
        <v>Missing information in this row. Leave the 'Description of input/output' (Column C) blank for this row if it is not used in this module</v>
      </c>
    </row>
    <row r="20" spans="2:26" s="6" customFormat="1">
      <c r="B20" s="124" t="s">
        <v>316</v>
      </c>
      <c r="C20" s="125" t="s">
        <v>343</v>
      </c>
      <c r="D20" s="8" t="s">
        <v>298</v>
      </c>
      <c r="E20" s="132"/>
      <c r="F20" s="132"/>
      <c r="G20" s="132"/>
      <c r="H20" s="134"/>
      <c r="I20" s="134"/>
      <c r="J20" s="134"/>
      <c r="K20" s="134"/>
      <c r="L20" s="134"/>
      <c r="M20" s="134"/>
      <c r="N20" s="14"/>
      <c r="O20" s="33">
        <f t="shared" si="6"/>
        <v>0</v>
      </c>
      <c r="P20" s="3"/>
      <c r="Q20" s="3"/>
      <c r="R20" s="33">
        <f>IF($D20="MWh/yr (LHV)",$E20,$E20*MAX(0, $J20*(1-$L20)-2.441*$L20)/kWh_to_MJ)</f>
        <v>0</v>
      </c>
      <c r="S20" s="142" t="str">
        <f>IFERROR(R20/(SUM($R$19:$R$21)),"")</f>
        <v/>
      </c>
      <c r="T20" s="144"/>
      <c r="U20" s="144"/>
      <c r="V20" s="144"/>
      <c r="W20" s="127"/>
      <c r="Y20" s="13"/>
      <c r="Z20" s="148" t="str">
        <f>IF(AND(C20&lt;&gt;"",OR(E20="",J20="",L20="")),"Missing information in this row. Leave the 'Description of input/output' (Column C) blank for this row if it is not used in this module","")</f>
        <v>Missing information in this row. Leave the 'Description of input/output' (Column C) blank for this row if it is not used in this module</v>
      </c>
    </row>
    <row r="21" spans="2:26" s="6" customFormat="1">
      <c r="B21" s="124" t="s">
        <v>316</v>
      </c>
      <c r="C21" s="125" t="s">
        <v>343</v>
      </c>
      <c r="D21" s="8" t="s">
        <v>298</v>
      </c>
      <c r="E21" s="132"/>
      <c r="F21" s="132"/>
      <c r="G21" s="132"/>
      <c r="H21" s="134"/>
      <c r="I21" s="134"/>
      <c r="J21" s="134"/>
      <c r="K21" s="134"/>
      <c r="L21" s="134"/>
      <c r="M21" s="134"/>
      <c r="N21" s="14"/>
      <c r="O21" s="33">
        <f t="shared" si="6"/>
        <v>0</v>
      </c>
      <c r="P21" s="3"/>
      <c r="Q21" s="3"/>
      <c r="R21" s="33">
        <f>IF($D21="MWh/yr (LHV)",$E21,$E21*MAX(0, $J21*(1-$L21)-2.441*$L21)/kWh_to_MJ)</f>
        <v>0</v>
      </c>
      <c r="S21" s="142" t="str">
        <f>IFERROR(R21/(SUM($R$19:$R$21)),"")</f>
        <v/>
      </c>
      <c r="T21" s="144"/>
      <c r="U21" s="144"/>
      <c r="V21" s="144"/>
      <c r="W21" s="127"/>
      <c r="Y21" s="13"/>
      <c r="Z21" s="148" t="str">
        <f>IF(AND(C21&lt;&gt;"",OR(E21="",J21="",L21="")),"Missing information in this row. Leave the 'Description of input/output' (Column C) blank for this row if it is not used in this module","")</f>
        <v>Missing information in this row. Leave the 'Description of input/output' (Column C) blank for this row if it is not used in this module</v>
      </c>
    </row>
    <row r="22" spans="2:26" s="6" customFormat="1">
      <c r="E22" s="158"/>
      <c r="F22" s="158"/>
      <c r="G22" s="158"/>
      <c r="H22" s="158"/>
      <c r="I22" s="158"/>
      <c r="J22" s="158"/>
      <c r="K22" s="158"/>
      <c r="L22" s="158"/>
      <c r="M22" s="158"/>
    </row>
    <row r="23" spans="2:26">
      <c r="B23" s="123" t="s">
        <v>317</v>
      </c>
      <c r="C23" s="119"/>
      <c r="D23" s="119"/>
      <c r="E23" s="138"/>
      <c r="F23" s="139"/>
      <c r="G23" s="139"/>
      <c r="H23" s="135"/>
      <c r="I23" s="135"/>
      <c r="J23" s="135"/>
      <c r="K23" s="135"/>
      <c r="L23" s="135"/>
      <c r="M23" s="135"/>
      <c r="N23" s="122"/>
      <c r="O23" s="135"/>
      <c r="P23" s="122"/>
      <c r="Q23" s="122"/>
      <c r="R23" s="122"/>
      <c r="S23" s="122"/>
      <c r="T23" s="135"/>
      <c r="U23" s="135"/>
      <c r="V23" s="135"/>
      <c r="W23" s="135"/>
      <c r="X23" s="122"/>
      <c r="Y23" s="122"/>
      <c r="Z23" s="3"/>
    </row>
    <row r="24" spans="2:26" s="6" customFormat="1">
      <c r="B24" s="124" t="s">
        <v>318</v>
      </c>
      <c r="C24" s="125" t="s">
        <v>319</v>
      </c>
      <c r="D24" s="8" t="s">
        <v>298</v>
      </c>
      <c r="E24" s="132"/>
      <c r="F24" s="132"/>
      <c r="G24" s="132"/>
      <c r="H24" s="134"/>
      <c r="I24" s="134"/>
      <c r="J24" s="134"/>
      <c r="K24" s="134"/>
      <c r="L24" s="134"/>
      <c r="M24" s="134"/>
      <c r="N24" s="14"/>
      <c r="O24" s="33">
        <f t="shared" si="6"/>
        <v>0</v>
      </c>
      <c r="P24" s="3"/>
      <c r="Q24" s="3"/>
      <c r="R24" s="3"/>
      <c r="S24" s="3"/>
      <c r="T24" s="136" t="str">
        <f t="shared" ref="T24:T27" si="7">IF(B24="", "", IF(D24="MWh/yr (LHV)", "Use column to right", "Enter data here"))</f>
        <v>Enter data here</v>
      </c>
      <c r="U24" s="136" t="str">
        <f t="shared" ref="U24:U27" si="8">IF(B24="", "", IF(D24="MWh/yr (LHV)", "Enter data here", "Use column to left"))</f>
        <v>Use column to left</v>
      </c>
      <c r="V24" s="133" t="s">
        <v>320</v>
      </c>
      <c r="W24" s="126" t="str">
        <f>IFERROR(IF(D24="tonnes/yr", $T24*$E24/($O$19*3.6), $U24*$E24*3.6/($O$19*3.6)), "Unfilled fields on left")</f>
        <v>Unfilled fields on left</v>
      </c>
      <c r="Y24" s="13"/>
      <c r="Z24" s="148" t="str">
        <f t="shared" ref="Z24:Z34" si="9">IF(AND(C24&lt;&gt;"",OR(E24="",J24="",L24="",T24="Enter data here",U24="Enter data here")),"Missing information in this row. Leave the 'Description of input/output' (Column C) blank for this row if it is not used in this module","")</f>
        <v>Missing information in this row. Leave the 'Description of input/output' (Column C) blank for this row if it is not used in this module</v>
      </c>
    </row>
    <row r="25" spans="2:26" s="6" customFormat="1">
      <c r="B25" s="124" t="s">
        <v>318</v>
      </c>
      <c r="C25" s="125" t="s">
        <v>321</v>
      </c>
      <c r="D25" s="8" t="s">
        <v>298</v>
      </c>
      <c r="E25" s="132"/>
      <c r="F25" s="132"/>
      <c r="G25" s="132"/>
      <c r="H25" s="134"/>
      <c r="I25" s="134"/>
      <c r="J25" s="134"/>
      <c r="K25" s="134"/>
      <c r="L25" s="134"/>
      <c r="M25" s="134"/>
      <c r="N25" s="14"/>
      <c r="O25" s="33">
        <f t="shared" si="6"/>
        <v>0</v>
      </c>
      <c r="P25" s="3"/>
      <c r="Q25" s="3"/>
      <c r="R25" s="3"/>
      <c r="S25" s="3"/>
      <c r="T25" s="136" t="str">
        <f t="shared" si="7"/>
        <v>Enter data here</v>
      </c>
      <c r="U25" s="136" t="str">
        <f t="shared" si="8"/>
        <v>Use column to left</v>
      </c>
      <c r="V25" s="133" t="s">
        <v>320</v>
      </c>
      <c r="W25" s="126" t="str">
        <f>IFERROR(IF(D25="tonnes/yr", $T25*$E25/($O$19*3.6), $U25*$E25*3.6/($O$19*3.6)), "Unfilled fields on left")</f>
        <v>Unfilled fields on left</v>
      </c>
      <c r="Y25" s="13"/>
      <c r="Z25" s="148" t="str">
        <f t="shared" si="9"/>
        <v>Missing information in this row. Leave the 'Description of input/output' (Column C) blank for this row if it is not used in this module</v>
      </c>
    </row>
    <row r="26" spans="2:26" s="6" customFormat="1">
      <c r="B26" s="124" t="s">
        <v>322</v>
      </c>
      <c r="C26" s="125" t="s">
        <v>323</v>
      </c>
      <c r="D26" s="8" t="s">
        <v>298</v>
      </c>
      <c r="E26" s="132"/>
      <c r="F26" s="132"/>
      <c r="G26" s="132"/>
      <c r="H26" s="134"/>
      <c r="I26" s="134"/>
      <c r="J26" s="134"/>
      <c r="K26" s="134"/>
      <c r="L26" s="134"/>
      <c r="M26" s="134"/>
      <c r="N26" s="14"/>
      <c r="O26" s="33">
        <f t="shared" si="6"/>
        <v>0</v>
      </c>
      <c r="P26" s="3"/>
      <c r="Q26" s="3"/>
      <c r="R26" s="3"/>
      <c r="S26" s="3"/>
      <c r="T26" s="136" t="str">
        <f t="shared" si="7"/>
        <v>Enter data here</v>
      </c>
      <c r="U26" s="136" t="str">
        <f t="shared" si="8"/>
        <v>Use column to left</v>
      </c>
      <c r="V26" s="133" t="s">
        <v>320</v>
      </c>
      <c r="W26" s="126" t="str">
        <f>IFERROR(IF(D26="tonnes/yr", $T26*$E26/($O$19*3.6), $U26*$E26*3.6/($O$19*3.6)), "Unfilled fields on left")</f>
        <v>Unfilled fields on left</v>
      </c>
      <c r="Y26" s="13"/>
      <c r="Z26" s="148" t="str">
        <f t="shared" si="9"/>
        <v>Missing information in this row. Leave the 'Description of input/output' (Column C) blank for this row if it is not used in this module</v>
      </c>
    </row>
    <row r="27" spans="2:26" s="6" customFormat="1">
      <c r="B27" s="124" t="s">
        <v>322</v>
      </c>
      <c r="C27" s="125" t="s">
        <v>324</v>
      </c>
      <c r="D27" s="8" t="s">
        <v>298</v>
      </c>
      <c r="E27" s="132"/>
      <c r="F27" s="132"/>
      <c r="G27" s="132"/>
      <c r="H27" s="134"/>
      <c r="I27" s="134"/>
      <c r="J27" s="134"/>
      <c r="K27" s="134"/>
      <c r="L27" s="134"/>
      <c r="M27" s="134"/>
      <c r="N27" s="14"/>
      <c r="O27" s="33">
        <f t="shared" si="6"/>
        <v>0</v>
      </c>
      <c r="P27" s="3"/>
      <c r="Q27" s="3"/>
      <c r="R27" s="3"/>
      <c r="S27" s="3"/>
      <c r="T27" s="136" t="str">
        <f t="shared" si="7"/>
        <v>Enter data here</v>
      </c>
      <c r="U27" s="136" t="str">
        <f t="shared" si="8"/>
        <v>Use column to left</v>
      </c>
      <c r="V27" s="133" t="s">
        <v>320</v>
      </c>
      <c r="W27" s="126" t="str">
        <f>IFERROR(IF(D27="tonnes/yr", $T27*$E27/($O$19*3.6), $U27*$E27*3.6/($O$19*3.6)), "Unfilled fields on left")</f>
        <v>Unfilled fields on left</v>
      </c>
      <c r="Y27" s="13"/>
      <c r="Z27" s="148" t="str">
        <f t="shared" si="9"/>
        <v>Missing information in this row. Leave the 'Description of input/output' (Column C) blank for this row if it is not used in this module</v>
      </c>
    </row>
    <row r="28" spans="2:26" s="6" customFormat="1">
      <c r="B28" s="124" t="s">
        <v>325</v>
      </c>
      <c r="C28" s="125" t="s">
        <v>385</v>
      </c>
      <c r="D28" s="8" t="s">
        <v>298</v>
      </c>
      <c r="E28" s="132"/>
      <c r="F28" s="132"/>
      <c r="G28" s="132"/>
      <c r="H28" s="134"/>
      <c r="I28" s="134"/>
      <c r="J28" s="134"/>
      <c r="K28" s="134"/>
      <c r="L28" s="134"/>
      <c r="M28" s="134"/>
      <c r="N28" s="14"/>
      <c r="O28" s="33">
        <f t="shared" ref="O28:O34" si="10">IF($D28="MWh/yr (LHV)",$E28,$J28*$E28*(1-$L28)/3.6)</f>
        <v>0</v>
      </c>
      <c r="P28" s="3"/>
      <c r="Q28" s="3"/>
      <c r="R28" s="3"/>
      <c r="S28" s="3"/>
      <c r="T28" s="133">
        <v>1000</v>
      </c>
      <c r="U28" s="144"/>
      <c r="V28" s="133" t="s">
        <v>340</v>
      </c>
      <c r="W28" s="126" t="str">
        <f t="shared" ref="W28:W34" si="11">IFERROR(IF(D28="tonnes/yr", $T28*$E28/($O$19*3.6), $U28*$E28*3.6/($O$19*3.6)), "Unfilled fields on left")</f>
        <v>Unfilled fields on left</v>
      </c>
      <c r="Y28" s="13"/>
      <c r="Z28" s="148" t="str">
        <f t="shared" si="9"/>
        <v>Missing information in this row. Leave the 'Description of input/output' (Column C) blank for this row if it is not used in this module</v>
      </c>
    </row>
    <row r="29" spans="2:26" s="6" customFormat="1">
      <c r="B29" s="124" t="s">
        <v>328</v>
      </c>
      <c r="C29" s="125" t="s">
        <v>329</v>
      </c>
      <c r="D29" s="8" t="s">
        <v>298</v>
      </c>
      <c r="E29" s="132"/>
      <c r="F29" s="132"/>
      <c r="G29" s="132"/>
      <c r="H29" s="134"/>
      <c r="I29" s="134"/>
      <c r="J29" s="134"/>
      <c r="K29" s="134"/>
      <c r="L29" s="134"/>
      <c r="M29" s="134"/>
      <c r="N29" s="14"/>
      <c r="O29" s="33">
        <f t="shared" si="10"/>
        <v>0</v>
      </c>
      <c r="P29" s="3"/>
      <c r="Q29" s="3"/>
      <c r="R29" s="3"/>
      <c r="S29" s="3"/>
      <c r="T29" s="133">
        <v>28000</v>
      </c>
      <c r="U29" s="144"/>
      <c r="V29" s="133" t="s">
        <v>330</v>
      </c>
      <c r="W29" s="126" t="str">
        <f t="shared" si="11"/>
        <v>Unfilled fields on left</v>
      </c>
      <c r="Y29" s="13"/>
      <c r="Z29" s="148" t="str">
        <f t="shared" si="9"/>
        <v>Missing information in this row. Leave the 'Description of input/output' (Column C) blank for this row if it is not used in this module</v>
      </c>
    </row>
    <row r="30" spans="2:26" s="6" customFormat="1">
      <c r="B30" s="124" t="s">
        <v>328</v>
      </c>
      <c r="C30" s="125" t="s">
        <v>331</v>
      </c>
      <c r="D30" s="8" t="s">
        <v>298</v>
      </c>
      <c r="E30" s="132"/>
      <c r="F30" s="132"/>
      <c r="G30" s="132"/>
      <c r="H30" s="134"/>
      <c r="I30" s="134"/>
      <c r="J30" s="134"/>
      <c r="K30" s="134"/>
      <c r="L30" s="134"/>
      <c r="M30" s="134"/>
      <c r="N30" s="14"/>
      <c r="O30" s="33">
        <f t="shared" si="10"/>
        <v>0</v>
      </c>
      <c r="P30" s="3"/>
      <c r="Q30" s="3"/>
      <c r="R30" s="3"/>
      <c r="S30" s="3"/>
      <c r="T30" s="133">
        <v>265000</v>
      </c>
      <c r="U30" s="144"/>
      <c r="V30" s="133" t="s">
        <v>330</v>
      </c>
      <c r="W30" s="126" t="str">
        <f t="shared" si="11"/>
        <v>Unfilled fields on left</v>
      </c>
      <c r="Y30" s="13"/>
      <c r="Z30" s="148" t="str">
        <f t="shared" si="9"/>
        <v>Missing information in this row. Leave the 'Description of input/output' (Column C) blank for this row if it is not used in this module</v>
      </c>
    </row>
    <row r="31" spans="2:26">
      <c r="B31" s="9"/>
      <c r="C31" s="8"/>
      <c r="D31" s="8"/>
      <c r="E31" s="132"/>
      <c r="F31" s="132"/>
      <c r="G31" s="132"/>
      <c r="H31" s="134"/>
      <c r="I31" s="134"/>
      <c r="J31" s="134"/>
      <c r="K31" s="134"/>
      <c r="L31" s="134"/>
      <c r="M31" s="134"/>
      <c r="N31" s="14"/>
      <c r="O31" s="33">
        <f t="shared" si="10"/>
        <v>0</v>
      </c>
      <c r="P31" s="3"/>
      <c r="T31" s="16"/>
      <c r="U31" s="15"/>
      <c r="V31" s="16"/>
      <c r="W31" s="126" t="str">
        <f t="shared" si="11"/>
        <v>Unfilled fields on left</v>
      </c>
      <c r="X31" s="6"/>
      <c r="Y31" s="13"/>
      <c r="Z31" s="148" t="str">
        <f t="shared" si="9"/>
        <v/>
      </c>
    </row>
    <row r="32" spans="2:26">
      <c r="B32" s="9"/>
      <c r="C32" s="8"/>
      <c r="D32" s="8"/>
      <c r="E32" s="132"/>
      <c r="F32" s="132"/>
      <c r="G32" s="132"/>
      <c r="H32" s="134"/>
      <c r="I32" s="134"/>
      <c r="J32" s="134"/>
      <c r="K32" s="134"/>
      <c r="L32" s="134"/>
      <c r="M32" s="134"/>
      <c r="N32" s="14"/>
      <c r="O32" s="33">
        <f t="shared" si="10"/>
        <v>0</v>
      </c>
      <c r="P32" s="3"/>
      <c r="T32" s="16"/>
      <c r="U32" s="15"/>
      <c r="V32" s="16"/>
      <c r="W32" s="126" t="str">
        <f t="shared" si="11"/>
        <v>Unfilled fields on left</v>
      </c>
      <c r="X32" s="6"/>
      <c r="Y32" s="13"/>
      <c r="Z32" s="148" t="str">
        <f t="shared" si="9"/>
        <v/>
      </c>
    </row>
    <row r="33" spans="2:26">
      <c r="B33" s="9"/>
      <c r="C33" s="8"/>
      <c r="D33" s="8"/>
      <c r="E33" s="132"/>
      <c r="F33" s="132"/>
      <c r="G33" s="132"/>
      <c r="H33" s="134"/>
      <c r="I33" s="134"/>
      <c r="J33" s="134"/>
      <c r="K33" s="134"/>
      <c r="L33" s="134"/>
      <c r="M33" s="134"/>
      <c r="N33" s="14"/>
      <c r="O33" s="33">
        <f t="shared" si="10"/>
        <v>0</v>
      </c>
      <c r="P33" s="3"/>
      <c r="T33" s="16"/>
      <c r="U33" s="15"/>
      <c r="V33" s="16"/>
      <c r="W33" s="126" t="str">
        <f t="shared" si="11"/>
        <v>Unfilled fields on left</v>
      </c>
      <c r="X33" s="6"/>
      <c r="Y33" s="13"/>
      <c r="Z33" s="148" t="str">
        <f t="shared" si="9"/>
        <v/>
      </c>
    </row>
    <row r="34" spans="2:26">
      <c r="B34" s="9"/>
      <c r="C34" s="8"/>
      <c r="D34" s="8"/>
      <c r="E34" s="132"/>
      <c r="F34" s="132"/>
      <c r="G34" s="132"/>
      <c r="H34" s="134"/>
      <c r="I34" s="134"/>
      <c r="J34" s="134"/>
      <c r="K34" s="134"/>
      <c r="L34" s="134"/>
      <c r="M34" s="134"/>
      <c r="N34" s="14"/>
      <c r="O34" s="33">
        <f t="shared" si="10"/>
        <v>0</v>
      </c>
      <c r="P34" s="3"/>
      <c r="T34" s="16"/>
      <c r="U34" s="15"/>
      <c r="V34" s="16"/>
      <c r="W34" s="126" t="str">
        <f t="shared" si="11"/>
        <v>Unfilled fields on left</v>
      </c>
      <c r="X34" s="6"/>
      <c r="Y34" s="13"/>
      <c r="Z34" s="148" t="str">
        <f t="shared" si="9"/>
        <v/>
      </c>
    </row>
    <row r="35" spans="2:26">
      <c r="C35" s="10"/>
      <c r="D35" s="10"/>
      <c r="E35" s="11"/>
      <c r="F35" s="10"/>
      <c r="H35" s="12"/>
      <c r="I35" s="12"/>
      <c r="J35" s="12"/>
      <c r="K35" s="12"/>
      <c r="L35" s="12"/>
      <c r="M35" s="12"/>
      <c r="N35" s="12"/>
      <c r="O35" s="12"/>
      <c r="P35" s="3"/>
      <c r="T35" s="12"/>
      <c r="U35" s="15"/>
      <c r="V35" s="12"/>
      <c r="W35" s="28"/>
      <c r="Z35" s="148"/>
    </row>
    <row r="36" spans="2:26">
      <c r="P36" s="3"/>
      <c r="V36" s="25" t="s">
        <v>332</v>
      </c>
      <c r="W36" s="128">
        <f>SUM(W4:W35)</f>
        <v>0</v>
      </c>
      <c r="Z36" s="3"/>
    </row>
    <row r="37" spans="2:26">
      <c r="B37" s="123" t="s">
        <v>333</v>
      </c>
      <c r="C37" s="119"/>
      <c r="D37" s="119"/>
      <c r="E37" s="119"/>
      <c r="P37" s="3"/>
      <c r="Z37" s="3"/>
    </row>
    <row r="38" spans="2:26">
      <c r="B38" s="9" t="s">
        <v>334</v>
      </c>
      <c r="C38" s="8" t="s">
        <v>335</v>
      </c>
      <c r="D38" s="8" t="s">
        <v>336</v>
      </c>
      <c r="E38" s="8"/>
    </row>
    <row r="39" spans="2:26">
      <c r="B39" s="9"/>
      <c r="C39" s="9"/>
      <c r="D39" s="9"/>
      <c r="E39" s="9"/>
    </row>
    <row r="40" spans="2:26">
      <c r="B40" s="9"/>
      <c r="C40" s="9"/>
      <c r="D40" s="9"/>
      <c r="E40" s="9"/>
    </row>
    <row r="41" spans="2:26">
      <c r="B41" s="9"/>
      <c r="C41" s="9"/>
      <c r="D41" s="9"/>
      <c r="E41" s="9"/>
    </row>
    <row r="42" spans="2:26">
      <c r="E42" s="3"/>
      <c r="H42" s="3"/>
    </row>
    <row r="43" spans="2:26">
      <c r="E43" s="3"/>
      <c r="H43" s="3"/>
    </row>
    <row r="44" spans="2:26">
      <c r="E44" s="3"/>
      <c r="H44" s="3"/>
    </row>
    <row r="45" spans="2:26">
      <c r="E45" s="3"/>
      <c r="H45" s="3"/>
    </row>
    <row r="46" spans="2:26">
      <c r="E46" s="3"/>
      <c r="H46" s="3"/>
    </row>
    <row r="47" spans="2:26">
      <c r="E47" s="3"/>
      <c r="H47" s="3"/>
    </row>
    <row r="48" spans="2:26">
      <c r="E48" s="3"/>
      <c r="H48" s="3"/>
    </row>
    <row r="49" spans="5:8">
      <c r="E49" s="3"/>
      <c r="H49" s="3"/>
    </row>
    <row r="50" spans="5:8">
      <c r="E50" s="3"/>
      <c r="H50" s="3"/>
    </row>
    <row r="51" spans="5:8">
      <c r="E51" s="3"/>
      <c r="H51" s="3"/>
    </row>
    <row r="52" spans="5:8">
      <c r="E52" s="3"/>
      <c r="H52" s="3"/>
    </row>
    <row r="53" spans="5:8">
      <c r="E53" s="3"/>
      <c r="H53" s="3"/>
    </row>
    <row r="54" spans="5:8">
      <c r="E54" s="3"/>
      <c r="H54" s="3"/>
    </row>
  </sheetData>
  <dataValidations count="2">
    <dataValidation type="list" allowBlank="1" showInputMessage="1" showErrorMessage="1" sqref="D5 D7:D16 D19:D21 D24:D34" xr:uid="{AE996C5D-C6A6-4A4D-A9C5-549C5855CA30}">
      <formula1>"tonnes/yr, MWh/yr (LHV)"</formula1>
    </dataValidation>
    <dataValidation type="custom" allowBlank="1" showInputMessage="1" showErrorMessage="1" error="Please do not change" sqref="Z24:Z34 W8:W16 Z5 Z8:Z16 Z19:Z21 W24:W34 W36 R19:S21 O19:P19 O20:O21 O5 O8:O16 O24:O34" xr:uid="{DCCFF85D-424C-48F2-BDD3-90291063E72B}">
      <formula1>"Please do not change"</formula1>
    </dataValidation>
  </dataValidations>
  <pageMargins left="0.70000000000000007" right="0.70000000000000007" top="0.75" bottom="0.75" header="0.30000000000000004" footer="0.30000000000000004"/>
  <pageSetup paperSize="9" orientation="portrait" horizontalDpi="0" verticalDpi="0" r:id="rId1"/>
  <ignoredErrors>
    <ignoredError sqref="P29:V30 P28:U28 P5:S5 P31:V34" unlockedFormula="1"/>
  </ignoredErrors>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2" id="{7DEADC29-2C3B-4989-B961-B090E53EE673}">
            <xm:f>OR(Guidance!$C$19="Yes",Guidance!$C$19="Not applicable",Guidance!$C$19="")</xm:f>
            <x14:dxf>
              <font>
                <color theme="0"/>
              </font>
              <fill>
                <patternFill>
                  <bgColor theme="0"/>
                </patternFill>
              </fill>
            </x14:dxf>
          </x14:cfRule>
          <xm:sqref>A1</xm:sqref>
        </x14:conditionalFormatting>
        <x14:conditionalFormatting xmlns:xm="http://schemas.microsoft.com/office/excel/2006/main">
          <x14:cfRule type="expression" priority="1" id="{944BF9C4-1E4A-40DD-9ED0-3C7D233D69F6}">
            <xm:f>Guidance!$C$19="No"</xm:f>
            <x14:dxf>
              <font>
                <color theme="0"/>
              </font>
              <fill>
                <patternFill>
                  <bgColor theme="0"/>
                </patternFill>
              </fill>
              <border>
                <left/>
                <right/>
                <top/>
                <bottom/>
                <vertical/>
                <horizontal/>
              </border>
            </x14:dxf>
          </x14:cfRule>
          <xm:sqref>A2:Z100</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6D33804BF559143AEEF177052B87190" ma:contentTypeVersion="7" ma:contentTypeDescription="Create a new document." ma:contentTypeScope="" ma:versionID="83e9c01727dad4ce7494c1e25d351cfc">
  <xsd:schema xmlns:xsd="http://www.w3.org/2001/XMLSchema" xmlns:xs="http://www.w3.org/2001/XMLSchema" xmlns:p="http://schemas.microsoft.com/office/2006/metadata/properties" xmlns:ns2="d7b1b5fe-0615-4e88-8b0e-7cf7e1807d82" targetNamespace="http://schemas.microsoft.com/office/2006/metadata/properties" ma:root="true" ma:fieldsID="70dd6c46107013d4df25a25f28b6736c" ns2:_="">
    <xsd:import namespace="d7b1b5fe-0615-4e88-8b0e-7cf7e1807d8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b1b5fe-0615-4e88-8b0e-7cf7e1807d8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B34AD64-D227-4397-9465-2C83B230324F}"/>
</file>

<file path=customXml/itemProps2.xml><?xml version="1.0" encoding="utf-8"?>
<ds:datastoreItem xmlns:ds="http://schemas.openxmlformats.org/officeDocument/2006/customXml" ds:itemID="{4F430AE4-1BB4-432E-8FFD-9620639F63EF}"/>
</file>

<file path=customXml/itemProps3.xml><?xml version="1.0" encoding="utf-8"?>
<ds:datastoreItem xmlns:ds="http://schemas.openxmlformats.org/officeDocument/2006/customXml" ds:itemID="{9E7ECBB3-2596-4F0C-A0D5-52929F551A37}"/>
</file>

<file path=docMetadata/LabelInfo.xml><?xml version="1.0" encoding="utf-8"?>
<clbl:labelList xmlns:clbl="http://schemas.microsoft.com/office/2020/mipLabelMetadata">
  <clbl:label id="{02f252f2-5585-4f85-90db-06520d3c5dd1}" enabled="0" method="" siteId="{02f252f2-5585-4f85-90db-06520d3c5dd1}" removed="1"/>
  <clbl:label id="{3d234255-e20f-4205-88a5-9658a402999b}" enabled="0" method="" siteId="{3d234255-e20f-4205-88a5-9658a402999b}" removed="1"/>
  <clbl:label id="{a6c0d0a6-a4b9-4802-9a97-568759608577}" enabled="1" method="Standard" siteId="{f2fe6bd3-9c4a-485b-ae69-e18820a88130}"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Appendix H GHG Calculation for Advanced Fuels Fund</dc:title>
  <dc:subject/>
  <dc:creator>Eloise Cotton</dc:creator>
  <cp:keywords/>
  <dc:description/>
  <cp:lastModifiedBy>Chloe Page</cp:lastModifiedBy>
  <cp:revision/>
  <dcterms:created xsi:type="dcterms:W3CDTF">2012-01-05T14:11:32Z</dcterms:created>
  <dcterms:modified xsi:type="dcterms:W3CDTF">2026-09-08T08:00:50Z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0x010100C6D33804BF559143AEEF177052B87190</vt:lpwstr>
  </property>
  <property fmtid="{D5CDD505-2E9C-101B-9397-08002B2CF9AE}" pid="3" name="URL">
    <vt:lpwstr/>
  </property>
  <property fmtid="{D5CDD505-2E9C-101B-9397-08002B2CF9AE}" pid="4" name="_ExtendedDescription">
    <vt:lpwstr/>
  </property>
  <property fmtid="{D5CDD505-2E9C-101B-9397-08002B2CF9AE}" pid="5" name="MediaServiceImageTags">
    <vt:lpwstr/>
  </property>
  <property fmtid="{D5CDD505-2E9C-101B-9397-08002B2CF9AE}" pid="6" name="BusinessArea">
    <vt:lpwstr/>
  </property>
  <property fmtid="{D5CDD505-2E9C-101B-9397-08002B2CF9AE}" pid="7" name="AgressoCustomer">
    <vt:lpwstr/>
  </property>
  <property fmtid="{D5CDD505-2E9C-101B-9397-08002B2CF9AE}" pid="8" name="R-DivisionPolicy">
    <vt:lpwstr/>
  </property>
  <property fmtid="{D5CDD505-2E9C-101B-9397-08002B2CF9AE}" pid="9" name="R-Keywords">
    <vt:lpwstr/>
  </property>
  <property fmtid="{D5CDD505-2E9C-101B-9397-08002B2CF9AE}" pid="10" name="Market Sector">
    <vt:lpwstr/>
  </property>
  <property fmtid="{D5CDD505-2E9C-101B-9397-08002B2CF9AE}" pid="11" name="R-Division">
    <vt:lpwstr/>
  </property>
  <property fmtid="{D5CDD505-2E9C-101B-9397-08002B2CF9AE}" pid="12" name="Document Type">
    <vt:lpwstr>1;#Project Document|df098213-6b74-42fc-9316-2f1a9531d8f9</vt:lpwstr>
  </property>
  <property fmtid="{D5CDD505-2E9C-101B-9397-08002B2CF9AE}" pid="13" name="Order">
    <vt:r8>2200</vt:r8>
  </property>
</Properties>
</file>