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comments4.xml" ContentType="application/vnd.openxmlformats-officedocument.spreadsheetml.comments+xml"/>
  <Override PartName="/xl/drawings/drawing5.xml" ContentType="application/vnd.openxmlformats-officedocument.drawing+xml"/>
  <Override PartName="/xl/comments5.xml" ContentType="application/vnd.openxmlformats-officedocument.spreadsheetml.comments+xml"/>
  <Override PartName="/xl/drawings/drawing6.xml" ContentType="application/vnd.openxmlformats-officedocument.drawing+xml"/>
  <Override PartName="/xl/comments6.xml" ContentType="application/vnd.openxmlformats-officedocument.spreadsheetml.comments+xml"/>
  <Override PartName="/xl/drawings/drawing7.xml" ContentType="application/vnd.openxmlformats-officedocument.drawing+xml"/>
  <Override PartName="/xl/comments7.xml" ContentType="application/vnd.openxmlformats-officedocument.spreadsheetml.comments+xml"/>
  <Override PartName="/xl/drawings/drawing8.xml" ContentType="application/vnd.openxmlformats-officedocument.drawing+xml"/>
  <Override PartName="/xl/comments8.xml" ContentType="application/vnd.openxmlformats-officedocument.spreadsheetml.comments+xml"/>
  <Override PartName="/xl/drawings/drawing9.xml" ContentType="application/vnd.openxmlformats-officedocument.drawing+xml"/>
  <Override PartName="/xl/comments9.xml" ContentType="application/vnd.openxmlformats-officedocument.spreadsheetml.comments+xml"/>
  <Override PartName="/xl/drawings/drawing10.xml" ContentType="application/vnd.openxmlformats-officedocument.drawing+xml"/>
  <Override PartName="/xl/comments10.xml" ContentType="application/vnd.openxmlformats-officedocument.spreadsheetml.comments+xml"/>
  <Override PartName="/xl/drawings/drawing11.xml" ContentType="application/vnd.openxmlformats-officedocument.drawing+xml"/>
  <Override PartName="/xl/comments11.xml" ContentType="application/vnd.openxmlformats-officedocument.spreadsheetml.comments+xml"/>
  <Override PartName="/xl/drawings/drawing12.xml" ContentType="application/vnd.openxmlformats-officedocument.drawing+xml"/>
  <Override PartName="/xl/comments12.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04"/>
  <workbookPr codeName="ThisWorkbook"/>
  <mc:AlternateContent xmlns:mc="http://schemas.openxmlformats.org/markup-compatibility/2006">
    <mc:Choice Requires="x15">
      <x15ac:absPath xmlns:x15ac="http://schemas.microsoft.com/office/spreadsheetml/2010/11/ac" url="https://wsponline.sharepoint.com/sites/lcff-lowcarbonfuelsfund/Shared Documents/Scheme Design/Cleared launch docs/"/>
    </mc:Choice>
  </mc:AlternateContent>
  <xr:revisionPtr revIDLastSave="4" documentId="8_{A256B0B7-7432-434C-99BC-8DA39FE73BD2}" xr6:coauthVersionLast="47" xr6:coauthVersionMax="47" xr10:uidLastSave="{3EC41E2D-53FE-4CBF-BD7B-FFEB81ED035A}"/>
  <bookViews>
    <workbookView xWindow="57480" yWindow="-120" windowWidth="29040" windowHeight="15720" tabRatio="823" xr2:uid="{55DF6E7C-1012-4F7A-AF19-6B59C73FE14E}"/>
  </bookViews>
  <sheets>
    <sheet name="Guidance" sheetId="14" r:id="rId1"/>
    <sheet name="Units" sheetId="7" r:id="rId2"/>
    <sheet name="Assumptions" sheetId="25" r:id="rId3"/>
    <sheet name="Summary" sheetId="24" r:id="rId4"/>
    <sheet name="System Boundary" sheetId="8" r:id="rId5"/>
    <sheet name="Additional evidence" sheetId="27" r:id="rId6"/>
    <sheet name="RCF counterfactual" sheetId="28" r:id="rId7"/>
    <sheet name="Feedstock collection" sheetId="15" r:id="rId8"/>
    <sheet name="Feedstock transport" sheetId="4" r:id="rId9"/>
    <sheet name="Pre-processing" sheetId="16" r:id="rId10"/>
    <sheet name="Pre-processed transport" sheetId="17" r:id="rId11"/>
    <sheet name="Conversion to intermediate" sheetId="9" r:id="rId12"/>
    <sheet name="Intermediate transport" sheetId="18" r:id="rId13"/>
    <sheet name="Conversion to jet" sheetId="19" r:id="rId14"/>
    <sheet name="Jet distribution 1" sheetId="20" r:id="rId15"/>
    <sheet name="Jet storage" sheetId="21" r:id="rId16"/>
    <sheet name="Jet distribution 2" sheetId="22" r:id="rId17"/>
    <sheet name="Aircraft refuelling" sheetId="23" r:id="rId18"/>
  </sheets>
  <definedNames>
    <definedName name="_AtRisk_SimSetting_AutomaticallyGenerateReports" hidden="1">FALSE</definedName>
    <definedName name="_AtRisk_SimSetting_AutomaticResultsDisplayMode" hidden="1">2</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LiveUpdate" hidden="1">FALSE</definedName>
    <definedName name="_AtRisk_SimSetting_LiveUpdatePeriod" hidden="1">-1</definedName>
    <definedName name="_AtRisk_SimSetting_MacroRecalculationBehavior" hidden="1">0</definedName>
    <definedName name="_AtRisk_SimSetting_RandomNumberGenerator" hidden="1">0</definedName>
    <definedName name="_AtRisk_SimSetting_ReportsList" hidden="1">0</definedName>
    <definedName name="_AtRisk_SimSetting_ShowSimulationProgressWindow" hidden="1">TRUE</definedName>
    <definedName name="_AtRisk_SimSetting_SimNameCount" hidden="1">0</definedName>
    <definedName name="_AtRisk_SimSetting_SmartSensitivityAnalysisEnabled" hidden="1">FALSE</definedName>
    <definedName name="_AtRisk_SimSetting_StatisticFunctionUpdating" hidden="1">1</definedName>
    <definedName name="_AtRisk_SimSetting_StdRecalcActiveSimulationNumber" hidden="1">1</definedName>
    <definedName name="_AtRisk_SimSetting_StdRecalcBehavior" hidden="1">0</definedName>
    <definedName name="_AtRisk_SimSetting_StdRecalcWithoutRiskStatic" hidden="1">0</definedName>
    <definedName name="_AtRisk_SimSetting_StdRecalcWithoutRiskStaticPercentile" hidden="1">0.5</definedName>
    <definedName name="_Order1" hidden="1">255</definedName>
    <definedName name="_Order2" hidden="1">255</definedName>
    <definedName name="_Table1_In1" hidden="1">#REF!</definedName>
    <definedName name="_Table1_Out" hidden="1">#REF!</definedName>
    <definedName name="aadsds" localSheetId="6"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aadsds"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anscount" hidden="1">1</definedName>
    <definedName name="bbl_to_USgal">Units!$C$25</definedName>
    <definedName name="CBWorkbookPriority" hidden="1">-1631513760</definedName>
    <definedName name="HTML1_1" hidden="1">"[FCFF3]Sheet1!$A$1:$L$34"</definedName>
    <definedName name="HTML1_10" hidden="1">""</definedName>
    <definedName name="HTML1_11" hidden="1">1</definedName>
    <definedName name="HTML1_12" hidden="1">"Aswath:Adobe SiteMill™ 1.0.2:MyHomePage:FCFF3.html"</definedName>
    <definedName name="HTML1_2" hidden="1">1</definedName>
    <definedName name="HTML1_3" hidden="1">"FCFF3"</definedName>
    <definedName name="HTML1_4" hidden="1">"Three-Stage FCFF Model"</definedName>
    <definedName name="HTML1_5" hidden="1">""</definedName>
    <definedName name="HTML1_6" hidden="1">-4146</definedName>
    <definedName name="HTML1_7" hidden="1">-4146</definedName>
    <definedName name="HTML1_8" hidden="1">"10/22/96"</definedName>
    <definedName name="HTML1_9" hidden="1">"Aswath Damodaran"</definedName>
    <definedName name="HTMLCount" hidden="1">1</definedName>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GROWTH" hidden="1">"c1924"</definedName>
    <definedName name="IQ_ACCT_RECV_1YR_ANN_GROWTH" hidden="1">"c1919"</definedName>
    <definedName name="IQ_ACCT_RECV_2YR_ANN_GROWTH" hidden="1">"c1920"</definedName>
    <definedName name="IQ_ACCT_RECV_3YR_ANN_GROWTH" hidden="1">"c1921"</definedName>
    <definedName name="IQ_ACCT_RECV_5YR_ANN_GROWTH" hidden="1">"c1922"</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S_CAPITALIZED" hidden="1">"c5"</definedName>
    <definedName name="IQ_ACQUIRE_REAL_ESTATE_CF" hidden="1">"c6"</definedName>
    <definedName name="IQ_ACQUISITION_RE_ASSETS" hidden="1">"c1628"</definedName>
    <definedName name="IQ_AD" hidden="1">"c7"</definedName>
    <definedName name="IQ_ADD_PAID_IN" hidden="1">"c1344"</definedName>
    <definedName name="IQ_ADDIN" hidden="1">"AUTO"</definedName>
    <definedName name="IQ_ADJ_AVG_BANK_ASSETS" hidden="1">"c2671"</definedName>
    <definedName name="IQ_ADMIN_RATIO" hidden="1">"c2784"</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IT" hidden="1">"c13"</definedName>
    <definedName name="IQ_AE_UTI" hidden="1">"c14"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TIONS" hidden="1">"c2837"</definedName>
    <definedName name="IQ_AIR_ORDERS" hidden="1">"c2836"</definedName>
    <definedName name="IQ_AIR_OWNED" hidden="1">"c2832"</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GROWTH" hidden="1">"c18"</definedName>
    <definedName name="IQ_ALLOWANCE_1YR_ANN_GROWTH" hidden="1">"c19"</definedName>
    <definedName name="IQ_ALLOWANCE_2YR_ANN_GROWTH" hidden="1">"c20"</definedName>
    <definedName name="IQ_ALLOWANCE_3YR_ANN_GROWTH" hidden="1">"c21"</definedName>
    <definedName name="IQ_ALLOWANCE_5YR_ANN_GROWTH" hidden="1">"c22"</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ORTIZATION" hidden="1">"c1591"</definedName>
    <definedName name="IQ_AMT_OUT" hidden="1">"c2145"</definedName>
    <definedName name="IQ_ANNU_DISTRIBUTION_UNIT" hidden="1">"c3004"</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IT" hidden="1">"c43"</definedName>
    <definedName name="IQ_AR_TURNS" hidden="1">"c44"</definedName>
    <definedName name="IQ_AR_UTI" hidden="1">"c45"</definedName>
    <definedName name="IQ_ARPU"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OPER_LEASE_DEPR" hidden="1">"c2070"</definedName>
    <definedName name="IQ_ASSETS_OPER_LEASE_GROSS" hidden="1">"c2071"</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PC_EARNED" hidden="1">"c2746"</definedName>
    <definedName name="IQ_ASSUMED_WRITTEN" hidden="1">"c2725"</definedName>
    <definedName name="IQ_AUDITOR_NAME" hidden="1">"c1539"</definedName>
    <definedName name="IQ_AUDITOR_OPINION" hidden="1">"c1540"</definedName>
    <definedName name="IQ_AUTO_WRITTEN" hidden="1">"c62"</definedName>
    <definedName name="IQ_AVG_BANK_ASSETS" hidden="1">"c2072"</definedName>
    <definedName name="IQ_AVG_BANK_LOANS" hidden="1">"c2073"</definedName>
    <definedName name="IQ_AVG_BROKER_REC" hidden="1">"c63"</definedName>
    <definedName name="IQ_AVG_BROKER_REC_NO" hidden="1">"c64"</definedName>
    <definedName name="IQ_AVG_DAILY_VOL" hidden="1">"c65"</definedName>
    <definedName name="IQ_AVG_INT_BEAR_LIAB" hidden="1">"c66"</definedName>
    <definedName name="IQ_AVG_INT_BEAR_LIAB_10YR_ANN_GROWTH" hidden="1">"c67"</definedName>
    <definedName name="IQ_AVG_INT_BEAR_LIAB_1YR_ANN_GROWTH" hidden="1">"c68"</definedName>
    <definedName name="IQ_AVG_INT_BEAR_LIAB_2YR_ANN_GROWTH" hidden="1">"c69"</definedName>
    <definedName name="IQ_AVG_INT_BEAR_LIAB_3YR_ANN_GROWTH" hidden="1">"c70"</definedName>
    <definedName name="IQ_AVG_INT_BEAR_LIAB_5YR_ANN_GROWTH" hidden="1">"c71"</definedName>
    <definedName name="IQ_AVG_INT_BEAR_LIAB_7YR_ANN_GROWTH" hidden="1">"c72"</definedName>
    <definedName name="IQ_AVG_INT_EARN_ASSETS" hidden="1">"c73"</definedName>
    <definedName name="IQ_AVG_INT_EARN_ASSETS_10YR_ANN_GROWTH" hidden="1">"c74"</definedName>
    <definedName name="IQ_AVG_INT_EARN_ASSETS_1YR_ANN_GROWTH" hidden="1">"c75"</definedName>
    <definedName name="IQ_AVG_INT_EARN_ASSETS_2YR_ANN_GROWTH" hidden="1">"c76"</definedName>
    <definedName name="IQ_AVG_INT_EARN_ASSETS_3YR_ANN_GROWTH" hidden="1">"c77"</definedName>
    <definedName name="IQ_AVG_INT_EARN_ASSETS_5YR_ANN_GROWTH" hidden="1">"c78"</definedName>
    <definedName name="IQ_AVG_INT_EARN_ASSETS_7YR_ANN_GROWTH" hidden="1">"c79"</definedName>
    <definedName name="IQ_AVG_MKTCAP" hidden="1">"c80"</definedName>
    <definedName name="IQ_AVG_PRICE" hidden="1">"c81"</definedName>
    <definedName name="IQ_AVG_SHAREOUTSTANDING" hidden="1">"c83"</definedName>
    <definedName name="IQ_AVG_TEV" hidden="1">"c84"</definedName>
    <definedName name="IQ_AVG_VOLUME" hidden="1">"c1346"</definedName>
    <definedName name="IQ_BANK_DEBT" hidden="1">"c2544"</definedName>
    <definedName name="IQ_BANK_DEBT_PCT" hidden="1">"c2545"</definedName>
    <definedName name="IQ_BASIC_EPS_EXCL" hidden="1">"c85"</definedName>
    <definedName name="IQ_BASIC_EPS_INCL" hidden="1">"c86"</definedName>
    <definedName name="IQ_BASIC_NORMAL_EPS" hidden="1">"c1592"</definedName>
    <definedName name="IQ_BASIC_WEIGHT" hidden="1">"c87"</definedName>
    <definedName name="IQ_BENCHMARK_SECURITY" hidden="1">"c2154"</definedName>
    <definedName name="IQ_BENCHMARK_SPRD" hidden="1">"c2153"</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OND_COUPON" hidden="1">"c2183"</definedName>
    <definedName name="IQ_BOND_COUPON_TYPE" hidden="1">"c2184"</definedName>
    <definedName name="IQ_BOND_PRICE" hidden="1">"c2162"</definedName>
    <definedName name="IQ_BROK_COMISSION" hidden="1">"c98"</definedName>
    <definedName name="IQ_BUILDINGS" hidden="1">"c99"</definedName>
    <definedName name="IQ_BUSINESS_DESCRIPTION" hidden="1">"c322"</definedName>
    <definedName name="IQ_BV_OVER_SHARES" hidden="1">"c1349"</definedName>
    <definedName name="IQ_BV_SHARE" hidden="1">"c100"</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DIG" hidden="1">"c2856"</definedName>
    <definedName name="IQ_CABLE_SUBS_NON_VIDEO" hidden="1">"c2860"</definedName>
    <definedName name="IQ_CABLE_SUBS_PHONE" hidden="1">"c2859"</definedName>
    <definedName name="IQ_CABLE_SUBS_TOTAL" hidden="1">"c2862"</definedName>
    <definedName name="IQ_CABLE_THP" hidden="1">"c2847"</definedName>
    <definedName name="IQ_CABLE_TOTAL_PENETRATION" hidden="1">"c2854"</definedName>
    <definedName name="IQ_CABLE_TOTAL_REV" hidden="1">"c2883"</definedName>
    <definedName name="IQ_CAL_Q" hidden="1">"c101"</definedName>
    <definedName name="IQ_CAL_Y" hidden="1">"c102"</definedName>
    <definedName name="IQ_CALC_TYPE_BS" hidden="1">"c3086"</definedName>
    <definedName name="IQ_CALC_TYPE_CF" hidden="1">"c3085"</definedName>
    <definedName name="IQ_CALC_TYPE_IS" hidden="1">"c3084"</definedName>
    <definedName name="IQ_CALL_DATE_SCHEDULE" hidden="1">"c2481"</definedName>
    <definedName name="IQ_CALL_FEATURE" hidden="1">"c2197"</definedName>
    <definedName name="IQ_CALL_PRICE_SCHEDULE" hidden="1">"c2482"</definedName>
    <definedName name="IQ_CALLABLE" hidden="1">"c2196"</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EX" hidden="1">"c103"</definedName>
    <definedName name="IQ_CAPEX_10YR_ANN_GROWTH" hidden="1">"c104"</definedName>
    <definedName name="IQ_CAPEX_1YR_ANN_GROWTH" hidden="1">"c105"</definedName>
    <definedName name="IQ_CAPEX_2YR_ANN_GROWTH" hidden="1">"c106"</definedName>
    <definedName name="IQ_CAPEX_3YR_ANN_GROWTH" hidden="1">"c107"</definedName>
    <definedName name="IQ_CAPEX_5YR_ANN_GROWTH" hidden="1">"c108"</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IZED_INTEREST" hidden="1">"c3460"</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"c1458"</definedName>
    <definedName name="IQ_CASH_ACQUIRE_CF" hidden="1">"c116"</definedName>
    <definedName name="IQ_CASH_CONVERSION" hidden="1">"c117"</definedName>
    <definedName name="IQ_CASH_DUE_BANKS" hidden="1">"c1351"</definedName>
    <definedName name="IQ_CASH_EQUIV" hidden="1">"c118"</definedName>
    <definedName name="IQ_CASH_FINAN" hidden="1">"c119"</definedName>
    <definedName name="IQ_CASH_INTEREST" hidden="1">"c120"</definedName>
    <definedName name="IQ_CASH_INVEST" hidden="1">"c121"</definedName>
    <definedName name="IQ_CASH_OPER" hidden="1">"c122"</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EDED_AH_EARNED" hidden="1">"c2743"</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PC_EARNED" hidden="1">"c2748"</definedName>
    <definedName name="IQ_CEDED_WRITTEN" hidden="1">"c2727"</definedName>
    <definedName name="IQ_CFO_10YR_ANN_GROWTH" hidden="1">"c126"</definedName>
    <definedName name="IQ_CFO_1YR_ANN_GROWTH" hidden="1">"c127"</definedName>
    <definedName name="IQ_CFO_2YR_ANN_GROWTH" hidden="1">"c128"</definedName>
    <definedName name="IQ_CFO_3YR_ANN_GROWTH" hidden="1">"c129"</definedName>
    <definedName name="IQ_CFO_5YR_ANN_GROWTH" hidden="1">"c130"</definedName>
    <definedName name="IQ_CFO_7YR_ANN_GROWTH" hidden="1">"c131"</definedName>
    <definedName name="IQ_CFO_CURRENT_LIAB" hidden="1">"c132"</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OBLIGATION_IMMEDIATE" hidden="1">"c2253"</definedName>
    <definedName name="IQ_CLASSA_OPTIONS_BEG_OS" hidden="1">"c2679"</definedName>
    <definedName name="IQ_CLASSA_OPTIONS_CANCELLED" hidden="1">"c2682"</definedName>
    <definedName name="IQ_CLASSA_OPTIONS_END_OS" hidden="1">"c2683"</definedName>
    <definedName name="IQ_CLASSA_OPTIONS_EXERCISED" hidden="1">"c2681"</definedName>
    <definedName name="IQ_CLASSA_OPTIONS_GRANTED" hidden="1">"c2680"</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PRICE" hidden="1">"c174"</definedName>
    <definedName name="IQ_CLOSEPRICE_ADJ" hidden="1">"c2115"</definedName>
    <definedName name="IQ_COGS" hidden="1">"c175"</definedName>
    <definedName name="IQ_COMBINED_RATIO" hidden="1">"c176"</definedName>
    <definedName name="IQ_COMMERCIAL_DOM" hidden="1">"c177"</definedName>
    <definedName name="IQ_COMMERCIAL_FIRE_WRITTEN" hidden="1">"c178"</definedName>
    <definedName name="IQ_COMMERCIAL_MORT" hidden="1">"c179"</definedName>
    <definedName name="IQ_COMMISS_FEES" hidden="1">"c180"</definedName>
    <definedName name="IQ_COMMISSION_DEF" hidden="1">"c181"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GROWTH" hidden="1">"c191"</definedName>
    <definedName name="IQ_COMMON_EQUITY_1YR_ANN_GROWTH" hidden="1">"c192"</definedName>
    <definedName name="IQ_COMMON_EQUITY_2YR_ANN_GROWTH" hidden="1">"c193"</definedName>
    <definedName name="IQ_COMMON_EQUITY_3YR_ANN_GROWTH" hidden="1">"c194"</definedName>
    <definedName name="IQ_COMMON_EQUITY_5YR_ANN_GROWTH" hidden="1">"c195"</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LOANS" hidden="1">"c222"</definedName>
    <definedName name="IQ_CONSUMER_LOANS" hidden="1">"c223"</definedName>
    <definedName name="IQ_CONV_DATE" hidden="1">"c2191"</definedName>
    <definedName name="IQ_CONV_EXP_DATE" hidden="1">"c3043"</definedName>
    <definedName name="IQ_CONV_PREMIUM" hidden="1">"c2195"</definedName>
    <definedName name="IQ_CONV_PRICE" hidden="1">"c2193"</definedName>
    <definedName name="IQ_CONV_RATE" hidden="1">"c2192"</definedName>
    <definedName name="IQ_CONV_RATIO" hidden="1">"c2192"</definedName>
    <definedName name="IQ_CONV_SECURITY" hidden="1">"c2189"</definedName>
    <definedName name="IQ_CONV_SECURITY_ISSUER" hidden="1">"c2190"</definedName>
    <definedName name="IQ_CONV_SECURITY_PRICE" hidden="1">"c2194"</definedName>
    <definedName name="IQ_CONVERT" hidden="1">"c2536"</definedName>
    <definedName name="IQ_CONVERT_PCT" hidden="1">"c2537"</definedName>
    <definedName name="IQ_CONVEXITY" hidden="1">"c2182"</definedName>
    <definedName name="IQ_COST_BORROWING" hidden="1">"c2936"</definedName>
    <definedName name="IQ_COST_BORROWINGS" hidden="1">"c225"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P" hidden="1">"c2495"</definedName>
    <definedName name="IQ_CP_PCT" hidden="1">"c2496"</definedName>
    <definedName name="IQ_CQ" hidden="1">5000</definedName>
    <definedName name="IQ_CREDIT_CARD_FEE_BNK" hidden="1">"c231"</definedName>
    <definedName name="IQ_CREDIT_CARD_FEE_FIN" hidden="1">"c1583"</definedName>
    <definedName name="IQ_CREDIT_LOSS_CF" hidden="1">"c232"</definedName>
    <definedName name="IQ_CUMULATIVE_SPLIT_FACTOR" hidden="1">"c2094"</definedName>
    <definedName name="IQ_CURR_DOMESTIC_TAXES" hidden="1">"c2074"</definedName>
    <definedName name="IQ_CURR_FOREIGN_TAXES" hidden="1">"c2075"</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IT" hidden="1">"c1570"</definedName>
    <definedName name="IQ_CURRENT_PORT_DEBT_UTI" hidden="1">"c1571"</definedName>
    <definedName name="IQ_CURRENT_PORT_LEASES" hidden="1">"c245"</definedName>
    <definedName name="IQ_CURRENT_PORT_PCT" hidden="1">"c2541"</definedName>
    <definedName name="IQ_CURRENT_RATIO" hidden="1">"c246"</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IT" hidden="1">"c254"</definedName>
    <definedName name="IQ_DA_CF_UTI" hidden="1">"c255"</definedName>
    <definedName name="IQ_DA_FIN" hidden="1">"c256"</definedName>
    <definedName name="IQ_DA_INS" hidden="1">"c257"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IT" hidden="1">"c266"</definedName>
    <definedName name="IQ_DA_SUPPL_CF_UTI" hidden="1">"c267"</definedName>
    <definedName name="IQ_DA_SUPPL_FIN" hidden="1">"c268"</definedName>
    <definedName name="IQ_DA_SUPPL_INS" hidden="1">"c269"</definedName>
    <definedName name="IQ_DA_SUPPL_REIT" hidden="1">"c270"</definedName>
    <definedName name="IQ_DA_SUPPL_UTI" hidden="1">"c271"</definedName>
    <definedName name="IQ_DA_UTI" hidden="1">"c272"</definedName>
    <definedName name="IQ_DATED_DATE" hidden="1">"c2185"</definedName>
    <definedName name="IQ_DAY_COUNT" hidden="1">"c2161"</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ADJ" hidden="1">"c2515"</definedName>
    <definedName name="IQ_DEBT_ADJ_PCT" hidden="1">"c2516"</definedName>
    <definedName name="IQ_DEBT_EQUIV_NET_PBO" hidden="1">"c2938"</definedName>
    <definedName name="IQ_DEBT_EQUIV_OPER_LEASE" hidden="1">"c2935"</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IT" hidden="1">"c297"</definedName>
    <definedName name="IQ_DEF_CHARGES_LT_UTI" hidden="1">"c298"</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POSITS_FIN" hidden="1">"c321"</definedName>
    <definedName name="IQ_DEPRE_AMORT" hidden="1">"c1360"</definedName>
    <definedName name="IQ_DEPRE_AMORT_SUPPL" hidden="1">"c1593"</definedName>
    <definedName name="IQ_DEPRE_DEPLE" hidden="1">"c1361"</definedName>
    <definedName name="IQ_DEPRE_SUPP" hidden="1">"c1443"</definedName>
    <definedName name="IQ_DESCRIPTION_LONG" hidden="1">"c1520"</definedName>
    <definedName name="IQ_DEVELOP_LAND" hidden="1">"c323"</definedName>
    <definedName name="IQ_DIFF_LASTCLOSE_TARGET_PRICE" hidden="1">"c1854"</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RECT_AH_EARNED" hidden="1">"c2740"</definedName>
    <definedName name="IQ_DIRECT_EARNED" hidden="1">"c2730"</definedName>
    <definedName name="IQ_DIRECT_LIFE_EARNED" hidden="1">"c2735"</definedName>
    <definedName name="IQ_DIRECT_LIFE_IN_FORCE" hidden="1">"c2765"</definedName>
    <definedName name="IQ_DIRECT_PC_EARNED" hidden="1">"c2745"</definedName>
    <definedName name="IQ_DIRECT_WRITTEN" hidden="1">"c2724"</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STRIBUTABLE_CASH" hidden="1">"c3002"</definedName>
    <definedName name="IQ_DISTRIBUTABLE_CASH_PAYOUT" hidden="1">"c3005"</definedName>
    <definedName name="IQ_DISTRIBUTABLE_CASH_SHARE" hidden="1">"c3003"</definedName>
    <definedName name="IQ_DIV_AMOUNT" hidden="1">"c3041"</definedName>
    <definedName name="IQ_DIV_PAYMENT_DATE" hidden="1">"c2205"</definedName>
    <definedName name="IQ_DIV_RECORD_DATE" hidden="1">"c2204"</definedName>
    <definedName name="IQ_DIV_SHARE" hidden="1">"c330"</definedName>
    <definedName name="IQ_DIVEST_CF" hidden="1">"c331"</definedName>
    <definedName name="IQ_DIVID_SHARE" hidden="1">"c1366"</definedName>
    <definedName name="IQ_DIVIDEND_YIELD" hidden="1">"c332"</definedName>
    <definedName name="IQ_DO" hidden="1">"c333"</definedName>
    <definedName name="IQ_DO_ASSETS_CURRENT" hidden="1">"c334"</definedName>
    <definedName name="IQ_DO_ASSETS_LT" hidden="1">"c335"</definedName>
    <definedName name="IQ_DO_CF" hidden="1">"c336"</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GROWTH" hidden="1">"c337"</definedName>
    <definedName name="IQ_DPS_1YR_ANN_GROWTH" hidden="1">"c338"</definedName>
    <definedName name="IQ_DPS_2YR_ANN_GROWTH" hidden="1">"c339"</definedName>
    <definedName name="IQ_DPS_3YR_ANN_GROWTH" hidden="1">"c340"</definedName>
    <definedName name="IQ_DPS_5YR_ANN_GROWTH" hidden="1">"c341"</definedName>
    <definedName name="IQ_DPS_7YR_ANN_GROWTH" hidden="1">"c342"</definedName>
    <definedName name="IQ_DURATION" hidden="1">"c2181"</definedName>
    <definedName name="IQ_EARNING_ASSET_YIELD" hidden="1">"c343"</definedName>
    <definedName name="IQ_EARNING_CO" hidden="1">"c344"</definedName>
    <definedName name="IQ_EARNING_CO_10YR_ANN_GROWTH" hidden="1">"c345"</definedName>
    <definedName name="IQ_EARNING_CO_1YR_ANN_GROWTH" hidden="1">"c346"</definedName>
    <definedName name="IQ_EARNING_CO_2YR_ANN_GROWTH" hidden="1">"c347"</definedName>
    <definedName name="IQ_EARNING_CO_3YR_ANN_GROWTH" hidden="1">"c348"</definedName>
    <definedName name="IQ_EARNING_CO_5YR_ANN_GROWTH" hidden="1">"c349"</definedName>
    <definedName name="IQ_EARNING_CO_7YR_ANN_GROWTH" hidden="1">"c350"</definedName>
    <definedName name="IQ_EARNING_CO_MARGIN" hidden="1">"c351"</definedName>
    <definedName name="IQ_EARNINGS_ANNOUNCE_DATE" hidden="1">"c1649"</definedName>
    <definedName name="IQ_EBIT" hidden="1">"c352"</definedName>
    <definedName name="IQ_EBIT_10YR_ANN_GROWTH" hidden="1">"c353"</definedName>
    <definedName name="IQ_EBIT_1YR_ANN_GROWTH" hidden="1">"c354"</definedName>
    <definedName name="IQ_EBIT_2YR_ANN_GROWTH" hidden="1">"c355"</definedName>
    <definedName name="IQ_EBIT_3YR_ANN_GROWTH" hidden="1">"c356"</definedName>
    <definedName name="IQ_EBIT_5YR_ANN_GROWTH" hidden="1">"c357"</definedName>
    <definedName name="IQ_EBIT_7YR_ANN_GROWTH" hidden="1">"c358"</definedName>
    <definedName name="IQ_EBIT_EQ_INC" hidden="1">"c3498"</definedName>
    <definedName name="IQ_EBIT_EQ_INC_EXCL_SBC" hidden="1">"c3502"</definedName>
    <definedName name="IQ_EBIT_EXCL_SBC" hidden="1">"c3082"</definedName>
    <definedName name="IQ_EBIT_INT" hidden="1">"c360"</definedName>
    <definedName name="IQ_EBIT_MARGIN" hidden="1">"c359"</definedName>
    <definedName name="IQ_EBIT_OVER_IE" hidden="1">"c1369"</definedName>
    <definedName name="IQ_EBITA" hidden="1">"c1910"</definedName>
    <definedName name="IQ_EBITA_10YR_ANN_GROWTH" hidden="1">"c1954"</definedName>
    <definedName name="IQ_EBITA_1YR_ANN_GROWTH" hidden="1">"c1949"</definedName>
    <definedName name="IQ_EBITA_2YR_ANN_GROWTH" hidden="1">"c1950"</definedName>
    <definedName name="IQ_EBITA_3YR_ANN_GROWTH" hidden="1">"c1951"</definedName>
    <definedName name="IQ_EBITA_5YR_ANN_GROWTH" hidden="1">"c1952"</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GROWTH" hidden="1">"c362"</definedName>
    <definedName name="IQ_EBITDA_1YR_ANN_GROWTH" hidden="1">"c363"</definedName>
    <definedName name="IQ_EBITDA_2YR_ANN_GROWTH" hidden="1">"c364"</definedName>
    <definedName name="IQ_EBITDA_3YR_ANN_GROWTH" hidden="1">"c365"</definedName>
    <definedName name="IQ_EBITDA_5YR_ANN_GROWTH" hidden="1">"c366"</definedName>
    <definedName name="IQ_EBITDA_7YR_ANN_GROWTH" hidden="1">"c367"</definedName>
    <definedName name="IQ_EBITDA_ACT_OR_EST" hidden="1">"c2215"</definedName>
    <definedName name="IQ_EBITDA_CAPEX_INT" hidden="1">"c368"</definedName>
    <definedName name="IQ_EBITDA_CAPEX_OVER_TOTAL_IE" hidden="1">"c1370"</definedName>
    <definedName name="IQ_EBITDA_EQ_INC" hidden="1">"c3496"</definedName>
    <definedName name="IQ_EBITDA_EQ_INC_EXCL_SBC" hidden="1">"c3500"</definedName>
    <definedName name="IQ_EBITDA_EST" hidden="1">"c369"</definedName>
    <definedName name="IQ_EBITDA_EXCL_SBC" hidden="1">"c3081"</definedName>
    <definedName name="IQ_EBITDA_HIGH_EST" hidden="1">"c370"</definedName>
    <definedName name="IQ_EBITDA_INT" hidden="1">"c373"</definedName>
    <definedName name="IQ_EBITDA_LOW_EST" hidden="1">"c371"</definedName>
    <definedName name="IQ_EBITDA_MARGIN" hidden="1">"c372"</definedName>
    <definedName name="IQ_EBITDA_MEDIAN_EST" hidden="1">"c1663"</definedName>
    <definedName name="IQ_EBITDA_NUM_EST" hidden="1">"c374"</definedName>
    <definedName name="IQ_EBITDA_OVER_TOTAL_IE" hidden="1">"c1371"</definedName>
    <definedName name="IQ_EBITDA_STDDEV_EST" hidden="1">"c375"</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IT" hidden="1">"c389"</definedName>
    <definedName name="IQ_EBT_UTI" hidden="1">"c390"</definedName>
    <definedName name="IQ_EFFECT_SPECIAL_CHARGE" hidden="1">"c1595"</definedName>
    <definedName name="IQ_EFFECT_TAX_RATE" hidden="1">"c1899"</definedName>
    <definedName name="IQ_EFFICIENCY_RATIO" hidden="1">"c391"</definedName>
    <definedName name="IQ_EMPLOYEES" hidden="1">"c392"</definedName>
    <definedName name="IQ_ENTERPRISE_VALUE" hidden="1">"c1348"</definedName>
    <definedName name="IQ_EPS_10YR_ANN_GROWTH" hidden="1">"c393"</definedName>
    <definedName name="IQ_EPS_1YR_ANN_GROWTH" hidden="1">"c394"</definedName>
    <definedName name="IQ_EPS_2YR_ANN_GROWTH" hidden="1">"c395"</definedName>
    <definedName name="IQ_EPS_3YR_ANN_GROWTH" hidden="1">"c396"</definedName>
    <definedName name="IQ_EPS_5YR_ANN_GROWTH" hidden="1">"c397"</definedName>
    <definedName name="IQ_EPS_7YR_ANN_GROWTH" hidden="1">"c398"</definedName>
    <definedName name="IQ_EPS_ACT_OR_EST" hidden="1">"c2213"</definedName>
    <definedName name="IQ_EPS_EST" hidden="1">"c399"</definedName>
    <definedName name="IQ_EPS_HIGH_EST" hidden="1">"c400"</definedName>
    <definedName name="IQ_EPS_LOW_EST" hidden="1">"c401"</definedName>
    <definedName name="IQ_EPS_MEDIAN_EST" hidden="1">"c1661"</definedName>
    <definedName name="IQ_EPS_NORM" hidden="1">"c1902"</definedName>
    <definedName name="IQ_EPS_NUM_EST" hidden="1">"c402"</definedName>
    <definedName name="IQ_EPS_STDDEV_EST" hidden="1">"c403"</definedName>
    <definedName name="IQ_EQUITY_AFFIL" hidden="1">"c1451"</definedName>
    <definedName name="IQ_EQUITY_METHOD" hidden="1">"c404"</definedName>
    <definedName name="IQ_EQV_OVER_BV" hidden="1">"c1596"</definedName>
    <definedName name="IQ_EQV_OVER_LTM_PRETAX_INC" hidden="1">"c1390"</definedName>
    <definedName name="IQ_ESOP_DEBT" hidden="1">"c1597"</definedName>
    <definedName name="IQ_EST_ACT_EPS" hidden="1">"c1648"</definedName>
    <definedName name="IQ_EST_CURRENCY" hidden="1">"c2140"</definedName>
    <definedName name="IQ_EST_DATE" hidden="1">"c1634"</definedName>
    <definedName name="IQ_EST_EPS_DIFF" hidden="1">"c1864"</definedName>
    <definedName name="IQ_EST_EPS_GROWTH_1YR" hidden="1">"c1636"</definedName>
    <definedName name="IQ_EST_EPS_GROWTH_5YR" hidden="1">"c1655"</definedName>
    <definedName name="IQ_EST_EPS_GROWTH_Q_1YR" hidden="1">"c1641"</definedName>
    <definedName name="IQ_EV_OVER_EMPLOYEE" hidden="1">"c1428"</definedName>
    <definedName name="IQ_EV_OVER_LTM_EBIT" hidden="1">"c1426"</definedName>
    <definedName name="IQ_EV_OVER_LTM_EBITDA" hidden="1">"c1427"</definedName>
    <definedName name="IQ_EV_OVER_LTM_REVENUE" hidden="1">"c1429"</definedName>
    <definedName name="IQ_EVAL_DATE" hidden="1">"c2180"</definedName>
    <definedName name="IQ_EXCHANGE" hidden="1">"c405"</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LORE_DRILL" hidden="1">"c409"</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IT" hidden="1">"c415"</definedName>
    <definedName name="IQ_EXTRA_ACC_ITEMS_UTI" hidden="1">"c416"</definedName>
    <definedName name="IQ_EXTRA_ITEMS" hidden="1">"c1459"</definedName>
    <definedName name="IQ_FDIC" hidden="1">"c417"</definedName>
    <definedName name="IQ_FEDFUNDS_SOLD" hidden="1">"c2256"</definedName>
    <definedName name="IQ_FFO" hidden="1">"c1574"</definedName>
    <definedName name="IQ_FFO_PAYOUT_RATIO" hidden="1">"c3492"</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LING_CURRENCY" hidden="1">"c2129"</definedName>
    <definedName name="IQ_FILINGDATE_BS" hidden="1">"c424"</definedName>
    <definedName name="IQ_FILINGDATE_CF" hidden="1">"c425"</definedName>
    <definedName name="IQ_FILINGDATE_IS" hidden="1">"c426"</definedName>
    <definedName name="IQ_FILM_RIGHTS" hidden="1">"c2254"</definedName>
    <definedName name="IQ_FIN_DIV_ASSETS_CURRENT" hidden="1">"c427"</definedName>
    <definedName name="IQ_FIN_DIV_ASSETS_LT" hidden="1">"c428"</definedName>
    <definedName name="IQ_FIN_DIV_DEBT_CURRENT" hidden="1">"c429"</definedName>
    <definedName name="IQ_FIN_DIV_DEBT_LT" hidden="1">"c430"</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REV" hidden="1">"c437"</definedName>
    <definedName name="IQ_FINANCING_CASH" hidden="1">"c1405"</definedName>
    <definedName name="IQ_FINANCING_CASH_SUPPL" hidden="1">"c1406"</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Y" hidden="1">"c441"</definedName>
    <definedName name="IQ_FIVE_PERCENT_OWNER" hidden="1">"c442"</definedName>
    <definedName name="IQ_FIVEPERCENT_PERCENT" hidden="1">"c443"</definedName>
    <definedName name="IQ_FIVEPERCENT_SHARES" hidden="1">"c444"</definedName>
    <definedName name="IQ_FIXED_ASSET_TURNS" hidden="1">"c445"</definedName>
    <definedName name="IQ_FLOAT_PERCENT" hidden="1">"c1575"</definedName>
    <definedName name="IQ_FOREIGN_DEP_IB" hidden="1">"c446"</definedName>
    <definedName name="IQ_FOREIGN_DEP_NON_IB" hidden="1">"c447"</definedName>
    <definedName name="IQ_FOREIGN_EXCHANGE" hidden="1">"c1376"</definedName>
    <definedName name="IQ_FOREIGN_LOANS" hidden="1">"c448"</definedName>
    <definedName name="IQ_FQ" hidden="1">500</definedName>
    <definedName name="IQ_FUEL" hidden="1">"c449"</definedName>
    <definedName name="IQ_FULL_TIME" hidden="1">"c450"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Y" hidden="1">1000</definedName>
    <definedName name="IQ_GA_EXP" hidden="1">"c2241"</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OODWILL_NET" hidden="1">"c1380"</definedName>
    <definedName name="IQ_GP" hidden="1">"c511"</definedName>
    <definedName name="IQ_GP_10YR_ANN_GROWTH" hidden="1">"c512"</definedName>
    <definedName name="IQ_GP_1YR_ANN_GROWTH" hidden="1">"c513"</definedName>
    <definedName name="IQ_GP_2YR_ANN_GROWTH" hidden="1">"c514"</definedName>
    <definedName name="IQ_GP_3YR_ANN_GROWTH" hidden="1">"c515"</definedName>
    <definedName name="IQ_GP_5YR_ANN_GROWTH" hidden="1">"c516"</definedName>
    <definedName name="IQ_GP_7YR_ANN_GROWTH" hidden="1">"c517"</definedName>
    <definedName name="IQ_GPPE" hidden="1">"c518"</definedName>
    <definedName name="IQ_GROSS_AH_EARNED" hidden="1">"c2742"</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GROWTH" hidden="1">"c522"</definedName>
    <definedName name="IQ_GROSS_LOANS_1YR_ANN_GROWTH" hidden="1">"c523"</definedName>
    <definedName name="IQ_GROSS_LOANS_2YR_ANN_GROWTH" hidden="1">"c524"</definedName>
    <definedName name="IQ_GROSS_LOANS_3YR_ANN_GROWTH" hidden="1">"c525"</definedName>
    <definedName name="IQ_GROSS_LOANS_5YR_ANN_GROWTH" hidden="1">"c526"</definedName>
    <definedName name="IQ_GROSS_LOANS_7YR_ANN_GROWTH" hidden="1">"c527"</definedName>
    <definedName name="IQ_GROSS_LOANS_TOTAL_DEPOSITS" hidden="1">"c528"</definedName>
    <definedName name="IQ_GROSS_MARGIN" hidden="1">"c529"</definedName>
    <definedName name="IQ_GROSS_PC_EARNED" hidden="1">"c2747"</definedName>
    <definedName name="IQ_GROSS_PROFIT" hidden="1">"c1378"</definedName>
    <definedName name="IQ_GROSS_SPRD" hidden="1">"c2155"</definedName>
    <definedName name="IQ_GROSS_WRITTEN" hidden="1">"c2726"</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IT" hidden="1">"c1480"</definedName>
    <definedName name="IQ_GW_INTAN_AMORT_UTI" hidden="1">"c1481"</definedName>
    <definedName name="IQ_HIGH_TARGET_PRICE" hidden="1">"c1651"</definedName>
    <definedName name="IQ_HIGHPRICE" hidden="1">"c545"</definedName>
    <definedName name="IQ_HOMEOWNERS_WRITTEN" hidden="1">"c546"</definedName>
    <definedName name="IQ_IMPAIR_OIL" hidden="1">"c547"</definedName>
    <definedName name="IQ_IMPAIRMENT_GW" hidden="1">"c548"</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UR_RECEIV" hidden="1">"c1600"</definedName>
    <definedName name="IQ_INT_BORROW" hidden="1">"c583"</definedName>
    <definedName name="IQ_INT_DEPOSITS" hidden="1">"c584"</definedName>
    <definedName name="IQ_INT_DIV_INC" hidden="1">"c585"</definedName>
    <definedName name="IQ_INT_EXP_BR" hidden="1">"c586"</definedName>
    <definedName name="IQ_INT_EXP_COVERAGE" hidden="1">"c587"</definedName>
    <definedName name="IQ_INT_EXP_FIN" hidden="1">"c588"</definedName>
    <definedName name="IQ_INT_EXP_INCL_CAP" hidden="1">"c2988"</definedName>
    <definedName name="IQ_INT_EXP_INS" hidden="1">"c589"</definedName>
    <definedName name="IQ_INT_EXP_LTD" hidden="1">"c2086"</definedName>
    <definedName name="IQ_INT_EXP_REIT" hidden="1">"c590"</definedName>
    <definedName name="IQ_INT_EXP_TOTAL" hidden="1">"c591"</definedName>
    <definedName name="IQ_INT_EXP_UTI" hidden="1">"c592"</definedName>
    <definedName name="IQ_INT_INC_BR" hidden="1">"c593"</definedName>
    <definedName name="IQ_INT_INC_FIN" hidden="1">"c594"</definedName>
    <definedName name="IQ_INT_INC_INVEST" hidden="1">"c595"</definedName>
    <definedName name="IQ_INT_INC_LOANS" hidden="1">"c596"</definedName>
    <definedName name="IQ_INT_INC_REIT" hidden="1">"c597"</definedName>
    <definedName name="IQ_INT_INC_TOTAL" hidden="1">"c598"</definedName>
    <definedName name="IQ_INT_INC_UTI" hidden="1">"c599"</definedName>
    <definedName name="IQ_INT_INV_INC" hidden="1">"c600"</definedName>
    <definedName name="IQ_INT_INV_INC_REIT" hidden="1">"c601"</definedName>
    <definedName name="IQ_INT_INV_INC_UTI" hidden="1">"c602"</definedName>
    <definedName name="IQ_INT_ON_BORROWING_COVERAGE" hidden="1">"c603"</definedName>
    <definedName name="IQ_INT_RATE_SPREAD" hidden="1">"c604"</definedName>
    <definedName name="IQ_INTANGIBLES_NET" hidden="1">"c1407"</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V_10YR_ANN_GROWTH" hidden="1">"c1930"</definedName>
    <definedName name="IQ_INV_1YR_ANN_GROWTH" hidden="1">"c1925"</definedName>
    <definedName name="IQ_INV_2YR_ANN_GROWTH" hidden="1">"c1926"</definedName>
    <definedName name="IQ_INV_3YR_ANN_GROWTH" hidden="1">"c1927"</definedName>
    <definedName name="IQ_INV_5YR_ANN_GROWTH" hidden="1">"c1928"</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IT" hidden="1">"c633"</definedName>
    <definedName name="IQ_INVEST_LOANS_CF_UTI" hidden="1">"c634"</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IT" hidden="1">"c642"</definedName>
    <definedName name="IQ_INVEST_SECURITY_CF_UTI" hidden="1">"c643"</definedName>
    <definedName name="IQ_IPRD" hidden="1">"c644"</definedName>
    <definedName name="IQ_ISS_DEBT_NET" hidden="1">"c1391"</definedName>
    <definedName name="IQ_ISS_STOCK_NET" hidden="1">"c1601"</definedName>
    <definedName name="IQ_ISSUE_CURRENCY" hidden="1">"c2156"</definedName>
    <definedName name="IQ_ISSUE_NAME" hidden="1">"c2142"</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JR_SUB_DEBT" hidden="1">"c2534"</definedName>
    <definedName name="IQ_JR_SUB_DEBT_EBITDA" hidden="1">"c2560"</definedName>
    <definedName name="IQ_JR_SUB_DEBT_EBITDA_CAPEX" hidden="1">"c2561"</definedName>
    <definedName name="IQ_JR_SUB_DEBT_PCT" hidden="1">"c2535"</definedName>
    <definedName name="IQ_LAND" hidden="1">"c645"</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K" hidden="1">1000</definedName>
    <definedName name="IQ_LATESTQ" hidden="1">500</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IT" hidden="1">"c652"</definedName>
    <definedName name="IQ_LEGAL_SETTLE_UTI" hidden="1">"c653"</definedName>
    <definedName name="IQ_LEVERAGE_RATIO" hidden="1">"c654"</definedName>
    <definedName name="IQ_LEVERED_FCF" hidden="1">"c1907"</definedName>
    <definedName name="IQ_LFCF_10YR_ANN_GROWTH" hidden="1">"c1942"</definedName>
    <definedName name="IQ_LFCF_1YR_ANN_GROWTH" hidden="1">"c1937"</definedName>
    <definedName name="IQ_LFCF_2YR_ANN_GROWTH" hidden="1">"c1938"</definedName>
    <definedName name="IQ_LFCF_3YR_ANN_GROWTH" hidden="1">"c1939"</definedName>
    <definedName name="IQ_LFCF_5YR_ANN_GROWTH" hidden="1">"c1940"</definedName>
    <definedName name="IQ_LFCF_7YR_ANN_GROWTH" hidden="1">"c1941"</definedName>
    <definedName name="IQ_LFCF_MARGIN" hidden="1">"c1961"</definedName>
    <definedName name="IQ_LH_STATUTORY_SURPLUS" hidden="1">"c2771"</definedName>
    <definedName name="IQ_LICENSED_POPS" hidden="1">"c2123"</definedName>
    <definedName name="IQ_LIFE_EARNED" hidden="1">"c2739"</definedName>
    <definedName name="IQ_LIFOR" hidden="1">"c655"</definedName>
    <definedName name="IQ_LL" hidden="1">"c656"</definedName>
    <definedName name="IQ_LOAN_LEASE_RECEIV" hidden="1">"c657"</definedName>
    <definedName name="IQ_LOAN_LOSS" hidden="1">"c1386"</definedName>
    <definedName name="IQ_LOAN_SERVICE_REV" hidden="1">"c658"</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IT" hidden="1">"c664"</definedName>
    <definedName name="IQ_LOANS_CF_UTI" hidden="1">"c665"</definedName>
    <definedName name="IQ_LOANS_FOR_SALE" hidden="1">"c666"</definedName>
    <definedName name="IQ_LOANS_PAST_DUE" hidden="1">"c667"</definedName>
    <definedName name="IQ_LOANS_RECEIV_CURRENT" hidden="1">"c668"</definedName>
    <definedName name="IQ_LOANS_RECEIV_LT" hidden="1">"c669"</definedName>
    <definedName name="IQ_LOANS_RECEIV_LT_UTI" hidden="1">"c670"</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LOSS_EXP" hidden="1">"c672"</definedName>
    <definedName name="IQ_LOSS_TO_NET_EARNED" hidden="1">"c2751"</definedName>
    <definedName name="IQ_LOW_TARGET_PRICE" hidden="1">"c1652"</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IT" hidden="1">"c686"</definedName>
    <definedName name="IQ_LT_DEBT_ISSUED_UTI" hidden="1">"c687"</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MACHINERY" hidden="1">"c711"</definedName>
    <definedName name="IQ_MAINT_CAPEX" hidden="1">"c2947"</definedName>
    <definedName name="IQ_MAINT_REPAIR" hidden="1">"c2087"</definedName>
    <definedName name="IQ_MAKE_WHOLE_END_DATE" hidden="1">"c2493"</definedName>
    <definedName name="IQ_MAKE_WHOLE_SPREAD" hidden="1">"c2494"</definedName>
    <definedName name="IQ_MAKE_WHOLE_START_DATE" hidden="1">"c2492"</definedName>
    <definedName name="IQ_MARKET_CAP_LFCF" hidden="1">"c2209"</definedName>
    <definedName name="IQ_MARKETCAP" hidden="1">"c712"</definedName>
    <definedName name="IQ_MARKETING" hidden="1">"c2239"</definedName>
    <definedName name="IQ_MATURITY_DATE" hidden="1">"c2146"</definedName>
    <definedName name="IQ_MC_RATIO" hidden="1">"c2783"</definedName>
    <definedName name="IQ_MC_STATUTORY_SURPLUS" hidden="1">"c2772"</definedName>
    <definedName name="IQ_MEDIAN_TARGET_PRICE" hidden="1">"c1650"</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M_ACCOUNT" hidden="1">"c743"</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SERV_RIGHTS" hidden="1">"c2242"</definedName>
    <definedName name="IQ_NET_CHANGE" hidden="1">"c749"</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EBITDA" hidden="1">"c750"</definedName>
    <definedName name="IQ_NET_DEBT_EBITDA_CAPEX" hidden="1">"c2949"</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IT" hidden="1">"c756"</definedName>
    <definedName name="IQ_NET_DEBT_ISSUED_UTI" hidden="1">"c757"</definedName>
    <definedName name="IQ_NET_EARNED" hidden="1">"c2734"</definedName>
    <definedName name="IQ_NET_INC" hidden="1">"c1394"</definedName>
    <definedName name="IQ_NET_INC_BEFORE" hidden="1">"c1368"</definedName>
    <definedName name="IQ_NET_INC_CF" hidden="1">"c1397"</definedName>
    <definedName name="IQ_NET_INC_MARGIN" hidden="1">"c1398"</definedName>
    <definedName name="IQ_NET_INT_INC_10YR_ANN_GROWTH" hidden="1">"c758"</definedName>
    <definedName name="IQ_NET_INT_INC_1YR_ANN_GROWTH" hidden="1">"c759"</definedName>
    <definedName name="IQ_NET_INT_INC_2YR_ANN_GROWTH" hidden="1">"c760"</definedName>
    <definedName name="IQ_NET_INT_INC_3YR_ANN_GROWTH" hidden="1">"c761"</definedName>
    <definedName name="IQ_NET_INT_INC_5YR_ANN_GROWTH" hidden="1">"c762"</definedName>
    <definedName name="IQ_NET_INT_INC_7YR_ANN_GROWTH" hidden="1">"c763"</definedName>
    <definedName name="IQ_NET_INT_INC_BNK" hidden="1">"c764"</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LIFE_INS_IN_FORCE" hidden="1">"c2769"</definedName>
    <definedName name="IQ_NET_LOANS" hidden="1">"c772"</definedName>
    <definedName name="IQ_NET_LOANS_10YR_ANN_GROWTH" hidden="1">"c773"</definedName>
    <definedName name="IQ_NET_LOANS_1YR_ANN_GROWTH" hidden="1">"c774"</definedName>
    <definedName name="IQ_NET_LOANS_2YR_ANN_GROWTH" hidden="1">"c775"</definedName>
    <definedName name="IQ_NET_LOANS_3YR_ANN_GROWTH" hidden="1">"c776"</definedName>
    <definedName name="IQ_NET_LOANS_5YR_ANN_GROWTH" hidden="1">"c777"</definedName>
    <definedName name="IQ_NET_LOANS_7YR_ANN_GROWTH" hidden="1">"c778"</definedName>
    <definedName name="IQ_NET_LOANS_TOTAL_DEPOSITS" hidden="1">"c779"</definedName>
    <definedName name="IQ_NET_RENTAL_EXP_FN" hidden="1">"c780"</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EXT_CALL_DATE" hidden="1">"c2198"</definedName>
    <definedName name="IQ_NEXT_CALL_PRICE" hidden="1">"c2199"</definedName>
    <definedName name="IQ_NEXT_INT_DATE" hidden="1">"c2187"</definedName>
    <definedName name="IQ_NEXT_PUT_DATE" hidden="1">"c2200"</definedName>
    <definedName name="IQ_NEXT_PUT_PRICE" hidden="1">"c2201"</definedName>
    <definedName name="IQ_NEXT_SINK_FUND_AMOUNT" hidden="1">"c2490"</definedName>
    <definedName name="IQ_NEXT_SINK_FUND_DATE" hidden="1">"c2489"</definedName>
    <definedName name="IQ_NEXT_SINK_FUND_PRICE" hidden="1">"c2491"</definedName>
    <definedName name="IQ_NI" hidden="1">"c781"</definedName>
    <definedName name="IQ_NI_10YR_ANN_GROWTH" hidden="1">"c782"</definedName>
    <definedName name="IQ_NI_1YR_ANN_GROWTH" hidden="1">"c783"</definedName>
    <definedName name="IQ_NI_2YR_ANN_GROWTH" hidden="1">"c784"</definedName>
    <definedName name="IQ_NI_3YR_ANN_GROWTH" hidden="1">"c785"</definedName>
    <definedName name="IQ_NI_5YR_ANN_GROWTH" hidden="1">"c786"</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MARGIN" hidden="1">"c794"</definedName>
    <definedName name="IQ_NI_NORM" hidden="1">"c1901"</definedName>
    <definedName name="IQ_NI_NORM_10YR_ANN_GROWTH" hidden="1">"c1960"</definedName>
    <definedName name="IQ_NI_NORM_1YR_ANN_GROWTH" hidden="1">"c1955"</definedName>
    <definedName name="IQ_NI_NORM_2YR_ANN_GROWTH" hidden="1">"c1956"</definedName>
    <definedName name="IQ_NI_NORM_3YR_ANN_GROWTH" hidden="1">"c1957"</definedName>
    <definedName name="IQ_NI_NORM_5YR_ANN_GROWTH" hidden="1">"c1958"</definedName>
    <definedName name="IQ_NI_NORM_7YR_ANN_GROWTH" hidden="1">"c1959"</definedName>
    <definedName name="IQ_NI_NORM_MARGIN" hidden="1">"c1964"</definedName>
    <definedName name="IQ_NI_SFAS" hidden="1">"c795"</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INC" hidden="1">"c802"</definedName>
    <definedName name="IQ_NON_INT_INC_10YR_ANN_GROWTH" hidden="1">"c803"</definedName>
    <definedName name="IQ_NON_INT_INC_1YR_ANN_GROWTH" hidden="1">"c804"</definedName>
    <definedName name="IQ_NON_INT_INC_2YR_ANN_GROWTH" hidden="1">"c805"</definedName>
    <definedName name="IQ_NON_INT_INC_3YR_ANN_GROWTH" hidden="1">"c806"</definedName>
    <definedName name="IQ_NON_INT_INC_5YR_ANN_GROWTH" hidden="1">"c807"</definedName>
    <definedName name="IQ_NON_INT_INC_7YR_ANN_GROWTH" hidden="1">"c808"</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GROWTH" hidden="1">"c811"</definedName>
    <definedName name="IQ_NON_PERF_ASSETS_1YR_ANN_GROWTH" hidden="1">"c812"</definedName>
    <definedName name="IQ_NON_PERF_ASSETS_2YR_ANN_GROWTH" hidden="1">"c813"</definedName>
    <definedName name="IQ_NON_PERF_ASSETS_3YR_ANN_GROWTH" hidden="1">"c814"</definedName>
    <definedName name="IQ_NON_PERF_ASSETS_5YR_ANN_GROWTH" hidden="1">"c815"</definedName>
    <definedName name="IQ_NON_PERF_ASSETS_7YR_ANN_GROWTH" hidden="1">"c816"</definedName>
    <definedName name="IQ_NON_PERF_ASSETS_TOTAL_ASSETS" hidden="1">"c817"</definedName>
    <definedName name="IQ_NON_PERF_LOANS_10YR_ANN_GROWTH" hidden="1">"c818"</definedName>
    <definedName name="IQ_NON_PERF_LOANS_1YR_ANN_GROWTH" hidden="1">"c819"</definedName>
    <definedName name="IQ_NON_PERF_LOANS_2YR_ANN_GROWTH" hidden="1">"c820"</definedName>
    <definedName name="IQ_NON_PERF_LOANS_3YR_ANN_GROWTH" hidden="1">"c821"</definedName>
    <definedName name="IQ_NON_PERF_LOANS_5YR_ANN_GROWTH" hidden="1">"c822"</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CASH_PENSION_EXP" hidden="1">"c3000"</definedName>
    <definedName name="IQ_NONRECOURSE_DEBT" hidden="1">"c2550"</definedName>
    <definedName name="IQ_NONRECOURSE_DEBT_PCT" hidden="1">"c2551"</definedName>
    <definedName name="IQ_NONUTIL_REV" hidden="1">"c2089"</definedName>
    <definedName name="IQ_NORMAL_INC_AFTER" hidden="1">"c1605"</definedName>
    <definedName name="IQ_NORMAL_INC_AVAIL" hidden="1">"c1606"</definedName>
    <definedName name="IQ_NORMAL_INC_BEFORE" hidden="1">"c1607"</definedName>
    <definedName name="IQ_NOTES_PAY" hidden="1">"c1423"</definedName>
    <definedName name="IQ_NOW_ACCOUNT" hidden="1">"c828"</definedName>
    <definedName name="IQ_NPPE" hidden="1">"c829"</definedName>
    <definedName name="IQ_NPPE_10YR_ANN_GROWTH" hidden="1">"c830"</definedName>
    <definedName name="IQ_NPPE_1YR_ANN_GROWTH" hidden="1">"c831"</definedName>
    <definedName name="IQ_NPPE_2YR_ANN_GROWTH" hidden="1">"c832"</definedName>
    <definedName name="IQ_NPPE_3YR_ANN_GROWTH" hidden="1">"c833"</definedName>
    <definedName name="IQ_NPPE_5YR_ANN_GROWTH" hidden="1">"c834"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SHAREHOLDERS" hidden="1">"c1967"</definedName>
    <definedName name="IQ_NUMBER_SHAREHOLDERS_CLASSA" hidden="1">"c1968"</definedName>
    <definedName name="IQ_NUMBER_SHAREHOLDERS_OTHER" hidden="1">"c1969"</definedName>
    <definedName name="IQ_OCCUPY_EXP" hidden="1">"c839"</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PROD_GAS" hidden="1">"c2910"</definedName>
    <definedName name="IQ_OG_AVG_DAILY_PROD_NGL" hidden="1">"c2911"</definedName>
    <definedName name="IQ_OG_AVG_DAILY_PROD_OIL" hidden="1">"c2909"</definedName>
    <definedName name="IQ_OG_CLOSE_BALANCE_GAS" hidden="1">"c2049"</definedName>
    <definedName name="IQ_OG_CLOSE_BALANCE_NGL" hidden="1">"c2920"</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RESERVES_GAS" hidden="1">"c2053"</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VISIONS_GAS" hidden="1">"c2042"</definedName>
    <definedName name="IQ_OG_REVISIONS_NGL" hidden="1">"c2913"</definedName>
    <definedName name="IQ_OG_REVISIONS_OIL" hidden="1">"c2030"</definedName>
    <definedName name="IQ_OG_SALES_IN_PLACE_GAS" hidden="1">"c2046"</definedName>
    <definedName name="IQ_OG_SALES_IN_PLACE_NGL" hidden="1">"c2917"</definedName>
    <definedName name="IQ_OG_SALES_IN_PLACE_OIL" hidden="1">"c2034"</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LIQUID_GAS_PRODUCTION" hidden="1">"c2235"</definedName>
    <definedName name="IQ_OG_TOTAL_OIL_PRODUCTION" hidden="1">"c2059"</definedName>
    <definedName name="IQ_OG_TOTAL_OIL_PRODUCTON" hidden="1">"c2059"</definedName>
    <definedName name="IQ_OG_UNDEVELOPED_RESERVES_GAS" hidden="1">"c2051"</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UNRECOG_PRIOR" hidden="1">"c3320"</definedName>
    <definedName name="IQ_OPEB_UNRECOG_PRIOR_DOM" hidden="1">"c3318"</definedName>
    <definedName name="IQ_OPEB_UNRECOG_PRIOR_FOREIGN" hidden="1">"c3319"</definedName>
    <definedName name="IQ_OPENPRICE" hidden="1">"c848"</definedName>
    <definedName name="IQ_OPER_INC" hidden="1">"c849"</definedName>
    <definedName name="IQ_OPER_INC_BR" hidden="1">"c850"</definedName>
    <definedName name="IQ_OPER_INC_FIN" hidden="1">"c851"</definedName>
    <definedName name="IQ_OPER_INC_INS" hidden="1">"c852"</definedName>
    <definedName name="IQ_OPER_INC_MARGIN" hidden="1">"c1448"</definedName>
    <definedName name="IQ_OPER_INC_REIT" hidden="1">"c853"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ED" hidden="1">"c2116"</definedName>
    <definedName name="IQ_OPTIONS_GRANTED" hidden="1">"c2673"</definedName>
    <definedName name="IQ_OPTIONS_ISSUED" hidden="1">"c857"</definedName>
    <definedName name="IQ_OPTIONS_STRIKE_PRICE_GRANTED" hidden="1">"c2678"</definedName>
    <definedName name="IQ_OPTIONS_STRIKE_PRICE_OS" hidden="1">"c2677"</definedName>
    <definedName name="IQ_ORDER_BACKLOG" hidden="1">"c2090"</definedName>
    <definedName name="IQ_OTHER_ADJUST_GROSS_LOANS" hidden="1">"c859"</definedName>
    <definedName name="IQ_OTHER_ASSETS" hidden="1">"c860"</definedName>
    <definedName name="IQ_OTHER_ASSETS_BNK" hidden="1">"c861"</definedName>
    <definedName name="IQ_OTHER_ASSETS_BR" hidden="1">"c862"</definedName>
    <definedName name="IQ_OTHER_ASSETS_FIN" hidden="1">"c863"</definedName>
    <definedName name="IQ_OTHER_ASSETS_INS" hidden="1">"c864"</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NEFITS_OBLIGATION" hidden="1">"c867"</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REIT" hidden="1">"c882"</definedName>
    <definedName name="IQ_OTHER_CL_SUPPL_UTI" hidden="1">"c883"</definedName>
    <definedName name="IQ_OTHER_CL_UTI" hidden="1">"c884"</definedName>
    <definedName name="IQ_OTHER_CURRENT_ASSETS" hidden="1">"c1403"</definedName>
    <definedName name="IQ_OTHER_CURRENT_LIAB" hidden="1">"c1404"</definedName>
    <definedName name="IQ_OTHER_DEBT" hidden="1">"c2507"</definedName>
    <definedName name="IQ_OTHER_DEBT_PCT" hidden="1">"c2508"</definedName>
    <definedName name="IQ_OTHER_DEP" hidden="1">"c885"</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IT" hidden="1">"c904"</definedName>
    <definedName name="IQ_OTHER_FINANCE_ACT_SUPPL_UTI" hidden="1">"c905"</definedName>
    <definedName name="IQ_OTHER_FINANCE_ACT_UTI" hidden="1">"c906"</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IT" hidden="1">"c912"</definedName>
    <definedName name="IQ_OTHER_INTAN_UTI" hidden="1">"c913"</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IT" hidden="1">"c940"</definedName>
    <definedName name="IQ_OTHER_LIAB_LT_UTI" hidden="1">"c941"</definedName>
    <definedName name="IQ_OTHER_LIAB_REIT" hidden="1">"c942"</definedName>
    <definedName name="IQ_OTHER_LIAB_UTI" hidden="1">"c943"</definedName>
    <definedName name="IQ_OTHER_LIAB_WRITTEN" hidden="1">"c944"</definedName>
    <definedName name="IQ_OTHER_LOANS" hidden="1">"c945"</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TOTAL" hidden="1">"c954"</definedName>
    <definedName name="IQ_OTHER_NON_INT_INC" hidden="1">"c955"</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IT" hidden="1">"c965"</definedName>
    <definedName name="IQ_OTHER_NON_OPER_EXP_SUPPL_UTI" hidden="1">"c966"</definedName>
    <definedName name="IQ_OTHER_NON_OPER_EXP_UTI" hidden="1">"c967"</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ED" hidden="1">"c2688"</definedName>
    <definedName name="IQ_OTHER_OPTIONS_GRANTED" hidden="1">"c2687"</definedName>
    <definedName name="IQ_OTHER_OPTIONS_STRIKE_PRICE_OS" hidden="1">"c2691"</definedName>
    <definedName name="IQ_OTHER_OUTSTANDING_BS_DATE" hidden="1">"c1972"</definedName>
    <definedName name="IQ_OTHER_OUTSTANDING_FILING_DATE" hidden="1">"c1974"</definedName>
    <definedName name="IQ_OTHER_PC_WRITTEN" hidden="1">"c1006"</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IT" hidden="1">"c1019"</definedName>
    <definedName name="IQ_OTHER_REV_SUPPL_UTI" hidden="1">"c1020"</definedName>
    <definedName name="IQ_OTHER_REV_UTI" hidden="1">"c1021"</definedName>
    <definedName name="IQ_OTHER_REVENUE" hidden="1">"c1410"</definedName>
    <definedName name="IQ_OTHER_STRIKE_PRICE_GRANTED" hidden="1">"c2692"</definedName>
    <definedName name="IQ_OTHER_UNDRAWN" hidden="1">"c2522"</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IT" hidden="1">"c1499"</definedName>
    <definedName name="IQ_OTHER_UNUSUAL_SUPPL_UTI" hidden="1">"c1500"</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hidden="1">"c1023"</definedName>
    <definedName name="IQ_OWNERSHIP" hidden="1">"c2160"</definedName>
    <definedName name="IQ_PART_TIME" hidden="1">"c1024"</definedName>
    <definedName name="IQ_PAY_ACCRUED" hidden="1">"c1457"</definedName>
    <definedName name="IQ_PAYOUT_RATIO" hidden="1">"c1900"</definedName>
    <definedName name="IQ_PBV" hidden="1">"c1025"</definedName>
    <definedName name="IQ_PBV_AVG" hidden="1">"c1026"</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NORMALIZED" hidden="1">"c2207"</definedName>
    <definedName name="IQ_PE_RATIO" hidden="1">"c1610"</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IODDATE" hidden="1">"c1414"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L" hidden="1">"c2114"</definedName>
    <definedName name="IQ_PMT_FREQ" hidden="1">"c2236"</definedName>
    <definedName name="IQ_POISON_PUT_EFFECT_DATE" hidden="1">"c2486"</definedName>
    <definedName name="IQ_POISON_PUT_EXPIRATION_DATE" hidden="1">"c2487"</definedName>
    <definedName name="IQ_POISON_PUT_PRICE" hidden="1">"c2488"</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RE_OPEN_COST" hidden="1">"c1040"</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IT" hidden="1">"c1058"</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IT" hidden="1">"c1065"</definedName>
    <definedName name="IQ_PREF_REP_UTI" hidden="1">"c1066"</definedName>
    <definedName name="IQ_PREF_STOCK" hidden="1">"c1416"</definedName>
    <definedName name="IQ_PREF_TOT" hidden="1">"c1415"</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ICE_OVER_BVPS" hidden="1">"c1412"</definedName>
    <definedName name="IQ_PRICE_OVER_LTM_EPS" hidden="1">"c1413"</definedName>
    <definedName name="IQ_PRICE_TARGET" hidden="1">"c82"</definedName>
    <definedName name="IQ_PRICEDATE" hidden="1">"c1069"</definedName>
    <definedName name="IQ_PRICING_DATE" hidden="1">"c1613"</definedName>
    <definedName name="IQ_PRIMARY_INDUSTRY" hidden="1">"c1070"</definedName>
    <definedName name="IQ_PRINCIPAL_AMT" hidden="1">"c2157"</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JECTED_PENSION_OBLIGATION" hidden="1">"c1292"</definedName>
    <definedName name="IQ_PROJECTED_PENSION_OBLIGATION_DOMESTIC" hidden="1">"c2656"</definedName>
    <definedName name="IQ_PROJECTED_PENSION_OBLIGATION_FOREIGN" hidden="1">"c2664"</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GROWTH" hidden="1">"c1077"</definedName>
    <definedName name="IQ_PROVISION_1YR_ANN_GROWTH" hidden="1">"c1078"</definedName>
    <definedName name="IQ_PROVISION_2YR_ANN_GROWTH" hidden="1">"c1079"</definedName>
    <definedName name="IQ_PROVISION_3YR_ANN_GROWTH" hidden="1">"c1080"</definedName>
    <definedName name="IQ_PROVISION_5YR_ANN_GROWTH" hidden="1">"c1081"</definedName>
    <definedName name="IQ_PROVISION_7YR_ANN_GROWTH" hidden="1">"c1082"</definedName>
    <definedName name="IQ_PROVISION_CHARGE_OFFS" hidden="1">"c1083"</definedName>
    <definedName name="IQ_PTBV" hidden="1">"c1084"</definedName>
    <definedName name="IQ_PTBV_AVG" hidden="1">"c1085"</definedName>
    <definedName name="IQ_PUT_DATE_SCHEDULE" hidden="1">"c2483"</definedName>
    <definedName name="IQ_PUT_NOTIFICATION" hidden="1">"c2485"</definedName>
    <definedName name="IQ_PUT_PRICE_SCHEDULE" hidden="1">"c2484"</definedName>
    <definedName name="IQ_QUICK_RATIO" hidden="1">"c1086"</definedName>
    <definedName name="IQ_RATE_COMP_GROWTH_DOMESTIC" hidden="1">"c1087"</definedName>
    <definedName name="IQ_RATE_COMP_GROWTH_FOREIGN" hidden="1">"c1088"</definedName>
    <definedName name="IQ_RAW_INV" hidden="1">"c1089"</definedName>
    <definedName name="IQ_RC" hidden="1">"c2497"</definedName>
    <definedName name="IQ_RC_PCT" hidden="1">"c2498"</definedName>
    <definedName name="IQ_RD_EXP" hidden="1">"c1090"</definedName>
    <definedName name="IQ_RD_EXP_FN" hidden="1">"c1091"</definedName>
    <definedName name="IQ_RE" hidden="1">"c1092"</definedName>
    <definedName name="IQ_REAL_ESTATE" hidden="1">"c1093"</definedName>
    <definedName name="IQ_REAL_ESTATE_ASSETS" hidden="1">"c1094"</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NTAL_REV" hidden="1">"c1101"</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IT" hidden="1">"c1110"</definedName>
    <definedName name="IQ_RESTRUCTURE_UTI" hidden="1">"c1111"</definedName>
    <definedName name="IQ_RESTRUCTURED_LOANS" hidden="1">"c1112"</definedName>
    <definedName name="IQ_RETAIL_ACQUIRED_FRANCHISE_STORES" hidden="1">"c2895"</definedName>
    <definedName name="IQ_RETAIL_ACQUIRED_OWNED_STORES" hidden="1">"c2903"</definedName>
    <definedName name="IQ_RETAIL_ACQUIRED_STORES" hidden="1">"c2887"</definedName>
    <definedName name="IQ_RETAIL_AVG_STORE_SIZE_GROSS" hidden="1">"c2066"</definedName>
    <definedName name="IQ_RETAIL_AVG_STORE_SIZE_NET" hidden="1">"c2067"</definedName>
    <definedName name="IQ_RETAIL_AVG_WK_SALES" hidden="1">"c2891"</definedName>
    <definedName name="IQ_RETAIL_AVG_WK_SALES_FRANCHISE" hidden="1">"c2899"</definedName>
    <definedName name="IQ_RETAIL_AVG_WK_SALES_OWNED" hidden="1">"c2907"</definedName>
    <definedName name="IQ_RETAIL_CLOSED_FRANCHISE_STORES" hidden="1">"c2896"</definedName>
    <definedName name="IQ_RETAIL_CLOSED_OWNED_STORES" hidden="1">"c2904"</definedName>
    <definedName name="IQ_RETAIL_CLOSED_STORES" hidden="1">"c2063"</definedName>
    <definedName name="IQ_RETAIL_FRANCHISE_STORES_BEG" hidden="1">"c2893"</definedName>
    <definedName name="IQ_RETAIL_OPENED_FRANCHISE_STORES" hidden="1">"c2894"</definedName>
    <definedName name="IQ_RETAIL_OPENED_OWNED_STORES" hidden="1">"c2902"</definedName>
    <definedName name="IQ_RETAIL_OPENED_STORES" hidden="1">"c2062"</definedName>
    <definedName name="IQ_RETAIL_OWNED_STORES_BEG" hidden="1">"c2901"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FRANCHISE_STORES" hidden="1">"c2898"</definedName>
    <definedName name="IQ_RETAIL_TOTAL_OWNED_STORES" hidden="1">"c2906"</definedName>
    <definedName name="IQ_RETAIL_TOTAL_STORES" hidden="1">"c2061"</definedName>
    <definedName name="IQ_RETAINED_EARN" hidden="1">"c1420"</definedName>
    <definedName name="IQ_RETURN_ASSETS" hidden="1">"c1113"</definedName>
    <definedName name="IQ_RETURN_ASSETS_BANK" hidden="1">"c1114"</definedName>
    <definedName name="IQ_RETURN_ASSETS_BROK" hidden="1">"c1115"</definedName>
    <definedName name="IQ_RETURN_ASSETS_FS" hidden="1">"c1116"</definedName>
    <definedName name="IQ_RETURN_CAPITAL" hidden="1">"c1117"</definedName>
    <definedName name="IQ_RETURN_EQUITY" hidden="1">"c1118"</definedName>
    <definedName name="IQ_RETURN_EQUITY_BANK" hidden="1">"c1119"</definedName>
    <definedName name="IQ_RETURN_EQUITY_BROK" hidden="1">"c1120"</definedName>
    <definedName name="IQ_RETURN_EQUITY_FS" hidden="1">"c1121"</definedName>
    <definedName name="IQ_RETURN_INVESTMENT" hidden="1">"c1421"</definedName>
    <definedName name="IQ_REV" hidden="1">"c1122"</definedName>
    <definedName name="IQ_REV_BEFORE_LL" hidden="1">"c1123"</definedName>
    <definedName name="IQ_REV_STDDEV_EST" hidden="1">"c1124"</definedName>
    <definedName name="IQ_REV_UTI" hidden="1">"c1125"</definedName>
    <definedName name="IQ_REVENUE" hidden="1">"c1422"</definedName>
    <definedName name="IQ_REVENUE_ACT_OR_EST" hidden="1">"c2214"</definedName>
    <definedName name="IQ_REVENUE_EST" hidden="1">"c1126"</definedName>
    <definedName name="IQ_REVENUE_HIGH_EST" hidden="1">"c1127"</definedName>
    <definedName name="IQ_REVENUE_LOW_EST" hidden="1">"c1128"</definedName>
    <definedName name="IQ_REVENUE_MEDIAN_EST" hidden="1">"c1662"</definedName>
    <definedName name="IQ_REVENUE_NUM_EST" hidden="1">"c1129"</definedName>
    <definedName name="IQ_REVISION_DATE_" hidden="1">39343.6573842593</definedName>
    <definedName name="IQ_RISK_ADJ_BANK_ASSETS" hidden="1">"c2670"</definedName>
    <definedName name="IQ_SALARY" hidden="1">"c1130"</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ECUR_RECEIV" hidden="1">"c1151"</definedName>
    <definedName name="IQ_SECURED_DEBT" hidden="1">"c2546"</definedName>
    <definedName name="IQ_SECURED_DEBT_PCT" hidden="1">"c2547"</definedName>
    <definedName name="IQ_SECURITY_BORROW" hidden="1">"c1152"</definedName>
    <definedName name="IQ_SECURITY_LEVEL" hidden="1">"c2159"</definedName>
    <definedName name="IQ_SECURITY_NOTES" hidden="1">"c2202"</definedName>
    <definedName name="IQ_SECURITY_OWN" hidden="1">"c1153"</definedName>
    <definedName name="IQ_SECURITY_RESELL" hidden="1">"c1154"</definedName>
    <definedName name="IQ_SECURITY_TYPE" hidden="1">"c2158"</definedName>
    <definedName name="IQ_SEPARATE_ACCT_ASSETS" hidden="1">"c1155"</definedName>
    <definedName name="IQ_SEPARATE_ACCT_LIAB" hidden="1">"c1156"</definedName>
    <definedName name="IQ_SERV_CHARGE_DEPOSITS" hidden="1">"c1157"</definedName>
    <definedName name="IQ_SGA" hidden="1">"c1158"</definedName>
    <definedName name="IQ_SGA_BNK" hidden="1">"c1159"</definedName>
    <definedName name="IQ_SGA_INS" hidden="1">"c1160"</definedName>
    <definedName name="IQ_SGA_MARGIN" hidden="1">"c1898"</definedName>
    <definedName name="IQ_SGA_REIT" hidden="1">"c1161"</definedName>
    <definedName name="IQ_SGA_SUPPL" hidden="1">"c1162"</definedName>
    <definedName name="IQ_SGA_UTI" hidden="1">"c1163"</definedName>
    <definedName name="IQ_SHAREOUTSTANDING" hidden="1">"c1347"</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FTWARE" hidden="1">"c1167"</definedName>
    <definedName name="IQ_SOURCE" hidden="1">"c1168"</definedName>
    <definedName name="IQ_SP" hidden="1">"c2171"</definedName>
    <definedName name="IQ_SP_BANK" hidden="1">"c2637"</definedName>
    <definedName name="IQ_SP_BANK_ACTION" hidden="1">"c2636"</definedName>
    <definedName name="IQ_SP_BANK_DATE" hidden="1">"c2635"</definedName>
    <definedName name="IQ_SP_DATE" hidden="1">"c2172"</definedName>
    <definedName name="IQ_SP_FIN_ENHANCE_FX" hidden="1">"c2631"</definedName>
    <definedName name="IQ_SP_FIN_ENHANCE_FX_ACTION" hidden="1">"c2630"</definedName>
    <definedName name="IQ_SP_FIN_ENHANCE_FX_DATE" hidden="1">"c2629"</definedName>
    <definedName name="IQ_SP_FIN_ENHANCE_LC" hidden="1">"c2634"</definedName>
    <definedName name="IQ_SP_FIN_ENHANCE_LC_ACTION" hidden="1">"c2633"</definedName>
    <definedName name="IQ_SP_FIN_ENHANCE_LC_DATE" hidden="1">"c2632"</definedName>
    <definedName name="IQ_SP_FIN_STRENGTH_LC_ACTION_LT" hidden="1">"c2625"</definedName>
    <definedName name="IQ_SP_FIN_STRENGTH_LC_ACTION_ST" hidden="1">"c2626"</definedName>
    <definedName name="IQ_SP_FIN_STRENGTH_LC_DATE_LT" hidden="1">"c2623"</definedName>
    <definedName name="IQ_SP_FIN_STRENGTH_LC_DATE_ST" hidden="1">"c2624"</definedName>
    <definedName name="IQ_SP_FIN_STRENGTH_LC_LT" hidden="1">"c2627"</definedName>
    <definedName name="IQ_SP_FIN_STRENGTH_LC_ST" hidden="1">"c2628"</definedName>
    <definedName name="IQ_SP_FX_ACTION_LT" hidden="1">"c2613"</definedName>
    <definedName name="IQ_SP_FX_ACTION_ST" hidden="1">"c2614"</definedName>
    <definedName name="IQ_SP_FX_DATE_LT" hidden="1">"c2611"</definedName>
    <definedName name="IQ_SP_FX_DATE_ST" hidden="1">"c2612"</definedName>
    <definedName name="IQ_SP_FX_LT" hidden="1">"c2615"</definedName>
    <definedName name="IQ_SP_FX_ST" hidden="1">"c2616"</definedName>
    <definedName name="IQ_SP_ISSUE_ACTION" hidden="1">"c2644"</definedName>
    <definedName name="IQ_SP_ISSUE_DATE" hidden="1">"c2643"</definedName>
    <definedName name="IQ_SP_ISSUE_LT" hidden="1">"c2645"</definedName>
    <definedName name="IQ_SP_ISSUE_OUTLOOK_WATCH" hidden="1">"c2650"</definedName>
    <definedName name="IQ_SP_ISSUE_OUTLOOK_WATCH_DATE" hidden="1">"c2649"</definedName>
    <definedName name="IQ_SP_ISSUE_RECOVER" hidden="1">"c2648"</definedName>
    <definedName name="IQ_SP_ISSUE_RECOVER_ACTION" hidden="1">"c2647"</definedName>
    <definedName name="IQ_SP_ISSUE_RECOVER_DATE" hidden="1">"c2646"</definedName>
    <definedName name="IQ_SP_LC_ACTION_LT" hidden="1">"c2619"</definedName>
    <definedName name="IQ_SP_LC_ACTION_ST" hidden="1">"c2620"</definedName>
    <definedName name="IQ_SP_LC_DATE_LT" hidden="1">"c2617"</definedName>
    <definedName name="IQ_SP_LC_DATE_ST" hidden="1">"c2618"</definedName>
    <definedName name="IQ_SP_LC_LT" hidden="1">"c2621"</definedName>
    <definedName name="IQ_SP_LC_ST" hidden="1">"c2622"</definedName>
    <definedName name="IQ_SP_OUTLOOK_WATCH" hidden="1">"c2639"</definedName>
    <definedName name="IQ_SP_OUTLOOK_WATCH_DATE" hidden="1">"c2638"</definedName>
    <definedName name="IQ_SP_REASON" hidden="1">"c2174"</definedName>
    <definedName name="IQ_SP_STATUS" hidden="1">"c2173"</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IT" hidden="1">"c1174"</definedName>
    <definedName name="IQ_SPECIAL_DIV_CF_UTI" hidden="1">"c1175"</definedName>
    <definedName name="IQ_SPECIAL_DIV_SHARE" hidden="1">"c3007"</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IT" hidden="1">"c1186"</definedName>
    <definedName name="IQ_ST_DEBT_ISSUED_UTI" hidden="1">"c1187"</definedName>
    <definedName name="IQ_ST_DEBT_PCT" hidden="1">"c2539"</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IT" hidden="1">"c1194"</definedName>
    <definedName name="IQ_ST_DEBT_REPAID_UTI" hidden="1">"c1195"</definedName>
    <definedName name="IQ_ST_DEBT_UTI" hidden="1">"c1196"</definedName>
    <definedName name="IQ_ST_INVEST" hidden="1">"c1197"</definedName>
    <definedName name="IQ_ST_INVEST_UTI" hidden="1">"c1198"</definedName>
    <definedName name="IQ_ST_NOTE_RECEIV" hidden="1">"c1199"</definedName>
    <definedName name="IQ_STATE" hidden="1">"c1200"</definedName>
    <definedName name="IQ_STATUTORY_SURPLUS" hidden="1">"c1201"</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GA" hidden="1">"c2993"</definedName>
    <definedName name="IQ_STOCK_BASED_OTHER" hidden="1">"c2995"</definedName>
    <definedName name="IQ_STOCK_BASED_RD" hidden="1">"c2991"</definedName>
    <definedName name="IQ_STOCK_BASED_SGA" hidden="1">"c2994"</definedName>
    <definedName name="IQ_STOCK_BASED_SM" hidden="1">"c2992"</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IKE_PRICE_ISSUED" hidden="1">"c1645"</definedName>
    <definedName name="IQ_STRIKE_PRICE_OS" hidden="1">"c1646"</definedName>
    <definedName name="IQ_STW" hidden="1">"c2166"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VA" hidden="1">"c1214"</definedName>
    <definedName name="IQ_TARGET_PRICE_NUM" hidden="1">"c1653"</definedName>
    <definedName name="IQ_TARGET_PRICE_STDDEV" hidden="1">"c1654"</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BV" hidden="1">"c1906"</definedName>
    <definedName name="IQ_TBV_10YR_ANN_GROWTH" hidden="1">"c1936"</definedName>
    <definedName name="IQ_TBV_1YR_ANN_GROWTH" hidden="1">"c1931"</definedName>
    <definedName name="IQ_TBV_2YR_ANN_GROWTH" hidden="1">"c1932"</definedName>
    <definedName name="IQ_TBV_3YR_ANN_GROWTH" hidden="1">"c1933"</definedName>
    <definedName name="IQ_TBV_5YR_ANN_GROWTH" hidden="1">"c1934"</definedName>
    <definedName name="IQ_TBV_7YR_ANN_GROWTH" hidden="1">"c1935"</definedName>
    <definedName name="IQ_TBV_SHARE" hidden="1">"c1217"</definedName>
    <definedName name="IQ_TEMPLATE" hidden="1">"c1521"</definedName>
    <definedName name="IQ_TENANT" hidden="1">"c1218"</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BITDA_FWD" hidden="1">"c1224"</definedName>
    <definedName name="IQ_TEV_EMPLOYEE_AVG" hidden="1">"c1225"</definedName>
    <definedName name="IQ_TEV_TOTAL_REV" hidden="1">"c1226"</definedName>
    <definedName name="IQ_TEV_TOTAL_REV_AVG" hidden="1">"c1227"</definedName>
    <definedName name="IQ_TEV_TOTAL_REV_FWD" hidden="1">"c1228"</definedName>
    <definedName name="IQ_TEV_UFCF" hidden="1">"c2208"</definedName>
    <definedName name="IQ_TIER_ONE_CAPITAL" hidden="1">"c2667"</definedName>
    <definedName name="IQ_TIER_ONE_RATIO" hidden="1">"c1229"</definedName>
    <definedName name="IQ_TIER_TWO_CAPITAL" hidden="1">"c2669"</definedName>
    <definedName name="IQ_TIME_DEP" hidden="1">"c1230"</definedName>
    <definedName name="IQ_TODAY" hidden="1">0</definedName>
    <definedName name="IQ_TOT_ADJ_INC" hidden="1">"c1616"</definedName>
    <definedName name="IQ_TOTAL_AR_BR" hidden="1">"c1231"</definedName>
    <definedName name="IQ_TOTAL_AR_REIT" hidden="1">"c1232"</definedName>
    <definedName name="IQ_TOTAL_AR_UTI" hidden="1">"c1233"</definedName>
    <definedName name="IQ_TOTAL_ASSETS" hidden="1">"c1234"</definedName>
    <definedName name="IQ_TOTAL_ASSETS_10YR_ANN_GROWTH" hidden="1">"c1235"</definedName>
    <definedName name="IQ_TOTAL_ASSETS_1YR_ANN_GROWTH" hidden="1">"c1236"</definedName>
    <definedName name="IQ_TOTAL_ASSETS_2YR_ANN_GROWTH" hidden="1">"c1237"</definedName>
    <definedName name="IQ_TOTAL_ASSETS_3YR_ANN_GROWTH" hidden="1">"c1238"</definedName>
    <definedName name="IQ_TOTAL_ASSETS_5YR_ANN_GROWTH" hidden="1">"c1239"</definedName>
    <definedName name="IQ_TOTAL_ASSETS_7YR_ANN_GROWTH" hidden="1">"c1240"</definedName>
    <definedName name="IQ_TOTAL_AVG_CE_TOTAL_AVG_ASSETS" hidden="1">"c1241"</definedName>
    <definedName name="IQ_TOTAL_AVG_EQUITY_TOTAL_AVG_ASSETS" hidden="1">"c1242"</definedName>
    <definedName name="IQ_TOTAL_BANK_CAPITAL" hidden="1">"c2668"</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BITDA_CAPEX" hidden="1">"c2948"</definedName>
    <definedName name="IQ_TOTAL_DEBT_EQUITY" hidden="1">"c1250"</definedName>
    <definedName name="IQ_TOTAL_DEBT_EXCL_FIN" hidden="1">"c2937"</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IT" hidden="1">"c1255"</definedName>
    <definedName name="IQ_TOTAL_DEBT_ISSUED_UTI" hidden="1">"c1256"</definedName>
    <definedName name="IQ_TOTAL_DEBT_ISSUES_INS" hidden="1">"c1257"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IT" hidden="1">"c1263"</definedName>
    <definedName name="IQ_TOTAL_DEBT_REPAID_UTI" hidden="1">"c1264"</definedName>
    <definedName name="IQ_TOTAL_DEPOSITS" hidden="1">"c1265"</definedName>
    <definedName name="IQ_TOTAL_DIV_PAID_CF" hidden="1">"c1266"</definedName>
    <definedName name="IQ_TOTAL_EMPLOYEE" hidden="1">"c2141"</definedName>
    <definedName name="IQ_TOTAL_EMPLOYEES" hidden="1">"c1522"</definedName>
    <definedName name="IQ_TOTAL_EQUITY" hidden="1">"c1267"</definedName>
    <definedName name="IQ_TOTAL_EQUITY_10YR_ANN_GROWTH" hidden="1">"c1268"</definedName>
    <definedName name="IQ_TOTAL_EQUITY_1YR_ANN_GROWTH" hidden="1">"c1269"</definedName>
    <definedName name="IQ_TOTAL_EQUITY_2YR_ANN_GROWTH" hidden="1">"c1270"</definedName>
    <definedName name="IQ_TOTAL_EQUITY_3YR_ANN_GROWTH" hidden="1">"c1271"</definedName>
    <definedName name="IQ_TOTAL_EQUITY_5YR_ANN_GROWTH" hidden="1">"c1272"</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FIN" hidden="1">"c1280"</definedName>
    <definedName name="IQ_TOTAL_LIAB_INS" hidden="1">"c1281"</definedName>
    <definedName name="IQ_TOTAL_LIAB_REIT" hidden="1">"c1282"</definedName>
    <definedName name="IQ_TOTAL_LIAB_SHAREHOLD" hidden="1">"c1435"</definedName>
    <definedName name="IQ_TOTAL_LIAB_TOTAL_ASSETS" hidden="1">"c1283"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IT" hidden="1">"c1287"</definedName>
    <definedName name="IQ_TOTAL_OPER_EXP_UTI" hidden="1">"c1288"</definedName>
    <definedName name="IQ_TOTAL_OPER_EXPEN" hidden="1">"c1445"</definedName>
    <definedName name="IQ_TOTAL_OPTIONS_BEG_OS" hidden="1">"c2693"</definedName>
    <definedName name="IQ_TOTAL_OPTIONS_CANCELLED" hidden="1">"c2696"</definedName>
    <definedName name="IQ_TOTAL_OPTIONS_END_OS" hidden="1">"c2697"</definedName>
    <definedName name="IQ_TOTAL_OPTIONS_EXERCISED" hidden="1">"c2695"</definedName>
    <definedName name="IQ_TOTAL_OPTIONS_GRANTED" hidden="1">"c2694"</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ENSION_OBLIGATION" hidden="1">"c1292"</definedName>
    <definedName name="IQ_TOTAL_PRINCIPAL" hidden="1">"c2509"</definedName>
    <definedName name="IQ_TOTAL_PRINCIPAL_PCT" hidden="1">"c2510"</definedName>
    <definedName name="IQ_TOTAL_PROVED_RESERVES_NGL" hidden="1">"c2924"</definedName>
    <definedName name="IQ_TOTAL_PROVED_RESERVES_OIL" hidden="1">"c2040"</definedName>
    <definedName name="IQ_TOTAL_RECEIV" hidden="1">"c1293"</definedName>
    <definedName name="IQ_TOTAL_REV" hidden="1">"c1294"</definedName>
    <definedName name="IQ_TOTAL_REV_10YR_ANN_GROWTH" hidden="1">"c1295"</definedName>
    <definedName name="IQ_TOTAL_REV_1YR_ANN_GROWTH" hidden="1">"c1296"</definedName>
    <definedName name="IQ_TOTAL_REV_2YR_ANN_GROWTH" hidden="1">"c1297"</definedName>
    <definedName name="IQ_TOTAL_REV_3YR_ANN_GROWTH" hidden="1">"c1298"</definedName>
    <definedName name="IQ_TOTAL_REV_5YR_ANN_GROWTH" hidden="1">"c1299"</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IT" hidden="1">"c1307"</definedName>
    <definedName name="IQ_TOTAL_REV_SHARE" hidden="1">"c1912"</definedName>
    <definedName name="IQ_TOTAL_REV_UTI" hidden="1">"c1308"</definedName>
    <definedName name="IQ_TOTAL_REVENUE" hidden="1">"c1436"</definedName>
    <definedName name="IQ_TOTAL_SPECIAL" hidden="1">"c1618"</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UNUSUAL" hidden="1">"c1508"</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DA" hidden="1">"c2381"</definedName>
    <definedName name="IQ_TR_ACQ_FILING_CURRENCY" hidden="1">"c3033"</definedName>
    <definedName name="IQ_TR_ACQ_MCAP_1DAY" hidden="1">"c2345"</definedName>
    <definedName name="IQ_TR_ACQ_MIN_INT" hidden="1">"c2374"</definedName>
    <definedName name="IQ_TR_ACQ_NET_DEBT" hidden="1">"c2373"</definedName>
    <definedName name="IQ_TR_ACQ_NI" hidden="1">"c2378"</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PCT_SHARES" hidden="1">"c2416"</definedName>
    <definedName name="IQ_TR_RATING_FEES" hidden="1">"c2275"</definedName>
    <definedName name="IQ_TR_REG_EFFECT_DATE" hidden="1">"c2264"</definedName>
    <definedName name="IQ_TR_REG_FILED_DATE" hidden="1">"c2263"</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DA" hidden="1">"c2334"</definedName>
    <definedName name="IQ_TR_TARGET_FILING_CURRENCY" hidden="1">"c3034"</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"c1345"</definedName>
    <definedName name="IQ_TRADE_PRINCIPAL" hidden="1">"c1309"</definedName>
    <definedName name="IQ_TRADING_ASSETS" hidden="1">"c1310"</definedName>
    <definedName name="IQ_TRADING_CURRENCY" hidden="1">"c2212"</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IT" hidden="1">"c1317"</definedName>
    <definedName name="IQ_TREASURY_OTHER_EQUITY_UTI" hidden="1">"c1318"</definedName>
    <definedName name="IQ_TREASURY_STOCK" hidden="1">"c1438"</definedName>
    <definedName name="IQ_TRUST_INC" hidden="1">"c1319"</definedName>
    <definedName name="IQ_TRUST_PREF" hidden="1">"c1320"</definedName>
    <definedName name="IQ_TRUST_PREFERRED" hidden="1">"c3029"</definedName>
    <definedName name="IQ_TRUST_PREFERRED_PCT" hidden="1">"c3030"</definedName>
    <definedName name="IQ_UFCF_10YR_ANN_GROWTH" hidden="1">"c1948"</definedName>
    <definedName name="IQ_UFCF_1YR_ANN_GROWTH" hidden="1">"c1943"</definedName>
    <definedName name="IQ_UFCF_2YR_ANN_GROWTH" hidden="1">"c1944"</definedName>
    <definedName name="IQ_UFCF_3YR_ANN_GROWTH" hidden="1">"c1945"</definedName>
    <definedName name="IQ_UFCF_5YR_ANN_GROWTH" hidden="1">"c1946"</definedName>
    <definedName name="IQ_UFCF_7YR_ANN_GROWTH" hidden="1">"c1947"</definedName>
    <definedName name="IQ_UFCF_MARGIN" hidden="1">"c1962"</definedName>
    <definedName name="IQ_ULT_PARENT" hidden="1">"c3037"</definedName>
    <definedName name="IQ_ULT_PARENT_CIQID" hidden="1">"c3039"</definedName>
    <definedName name="IQ_ULT_PARENT_TICKER" hidden="1">"c3038"</definedName>
    <definedName name="IQ_UNAMORT_DISC" hidden="1">"c2513"</definedName>
    <definedName name="IQ_UNAMORT_DISC_PCT" hidden="1">"c2514"</definedName>
    <definedName name="IQ_UNAMORT_PREMIUM" hidden="1">"c2511"</definedName>
    <definedName name="IQ_UNAMORT_PREMIUM_PCT" hidden="1">"c2512"</definedName>
    <definedName name="IQ_UNDRAWN_CP" hidden="1">"c2518"</definedName>
    <definedName name="IQ_UNDRAWN_CREDIT" hidden="1">"c3032"</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IT" hidden="1">"c1327"</definedName>
    <definedName name="IQ_UNEARN_REV_CURRENT_UTI" hidden="1">"c1328"</definedName>
    <definedName name="IQ_UNEARN_REV_LT" hidden="1">"c1329"</definedName>
    <definedName name="IQ_UNLEVERED_FCF" hidden="1">"c1908"</definedName>
    <definedName name="IQ_UNPAID_CLAIMS" hidden="1">"c1330"</definedName>
    <definedName name="IQ_UNREALIZED_GAIN" hidden="1">"c1619"</definedName>
    <definedName name="IQ_UNSECURED_DEBT" hidden="1">"c2548"</definedName>
    <definedName name="IQ_UNSECURED_DEBT_PCT" hidden="1">"c2549"</definedName>
    <definedName name="IQ_UNUSUAL_EXP" hidden="1">"c1456"</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TIL_PPE_NET" hidden="1">"c1620"</definedName>
    <definedName name="IQ_UTIL_REV" hidden="1">"c2091"</definedName>
    <definedName name="IQ_UV_PENSION_LIAB" hidden="1">"c1332"</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IGHTED_AVG_PRICE" hidden="1">"c1334"</definedName>
    <definedName name="IQ_WIP_INV" hidden="1">"c1335"</definedName>
    <definedName name="IQ_WORKING_CAP" hidden="1">"c3494"</definedName>
    <definedName name="IQ_WORKMEN_WRITTEN" hidden="1">"c1336"</definedName>
    <definedName name="IQ_XDIV_DATE" hidden="1">"c2203"</definedName>
    <definedName name="IQ_YEARHIGH" hidden="1">"c1337"</definedName>
    <definedName name="IQ_YEARHIGH_DATE" hidden="1">"c2250"</definedName>
    <definedName name="IQ_YEARLOW" hidden="1">"c1338"</definedName>
    <definedName name="IQ_YEARLOW_DATE" hidden="1">"c2251"</definedName>
    <definedName name="IQ_YTD" hidden="1">3000</definedName>
    <definedName name="IQ_YTW" hidden="1">"c2163"</definedName>
    <definedName name="IQ_YTW_DATE" hidden="1">"c2164"</definedName>
    <definedName name="IQ_YTW_DATE_TYPE" hidden="1">"c2165"</definedName>
    <definedName name="IQ_Z_SCORE" hidden="1">"c1339"</definedName>
    <definedName name="kWh_to_MJ">Units!$C$8</definedName>
    <definedName name="l_ModuleUse">Units!$C$85:$C$86</definedName>
    <definedName name="l_ProjectUpstreamDownstreamData">Units!$B$85:$B$86</definedName>
    <definedName name="LifecycleStage">Guidance!$C$10</definedName>
    <definedName name="LOCAL_MYSQL_DATE_FORMAT" localSheetId="2"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LOCAL_MYSQL_DATE_FORMAT" localSheetId="6"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mb_inputLocation" localSheetId="6" hidden="1">#REF!</definedName>
    <definedName name="mb_inputLocation" hidden="1">#REF!</definedName>
    <definedName name="PlantType">Guidance!$C$9</definedName>
    <definedName name="RiskAfterRecalcMacro" hidden="1">"BetweenIterationsMacro"</definedName>
    <definedName name="RiskAfterSimMacro" hidden="1">""</definedName>
    <definedName name="RiskBeforeRecalcMacro" hidden="1">""</definedName>
    <definedName name="RiskBeforeSimMacro" hidden="1">""</definedName>
    <definedName name="RiskCollectDistributionSamples" hidden="1">1</definedName>
    <definedName name="RiskFixedSeed" hidden="1">2009000</definedName>
    <definedName name="RiskHasSettings" hidden="1">5</definedName>
    <definedName name="RiskMinimizeOnStart" hidden="1">FALSE</definedName>
    <definedName name="RiskMonitorConvergence" hidden="1">FALSE</definedName>
    <definedName name="RiskMultipleCPUSupportEnabled" hidden="1">TRUE</definedName>
    <definedName name="RiskNumIterations" hidden="1">10</definedName>
    <definedName name="RiskNumSimulations" hidden="1">1</definedName>
    <definedName name="RiskPauseOnError" hidden="1">FALSE</definedName>
    <definedName name="RiskRunAfterRecalcMacro" hidden="1">TRUE</definedName>
    <definedName name="RiskRunAfterSimMacro" hidden="1">FALSE</definedName>
    <definedName name="RiskRunBeforeRecalcMacro" hidden="1">FALSE</definedName>
    <definedName name="RiskRunBeforeSimMacro" hidden="1">FALSE</definedName>
    <definedName name="RiskSamplingType" hidden="1">3</definedName>
    <definedName name="RiskStandardRecalc" hidden="1">1</definedName>
    <definedName name="RiskUpdateDisplay" hidden="1">FALSE</definedName>
    <definedName name="RiskUseDifferentSeedForEachSim" hidden="1">FALSE</definedName>
    <definedName name="RiskUseFixedSeed" hidden="1">TRUE</definedName>
    <definedName name="RiskUseMultipleCPUs" hidden="1">FALSE</definedName>
    <definedName name="UNI_AA_VERSION" hidden="1">"150.2.0"</definedName>
    <definedName name="UNI_FILT_END" hidden="1">8</definedName>
    <definedName name="UNI_FILT_OFFSPEC" hidden="1">2</definedName>
    <definedName name="UNI_FILT_ONSPEC" hidden="1">1</definedName>
    <definedName name="UNI_FILT_START" hidden="1">4</definedName>
    <definedName name="UNI_NOTHING" hidden="1">0</definedName>
    <definedName name="UNI_PRES_CLOSEST" hidden="1">512</definedName>
    <definedName name="UNI_PRES_FILTER" hidden="1">1</definedName>
    <definedName name="UNI_PRES_HEADINGS" hidden="1">16</definedName>
    <definedName name="UNI_PRES_INVERT" hidden="1">2</definedName>
    <definedName name="UNI_PRES_MATRIX" hidden="1">4</definedName>
    <definedName name="UNI_PRES_MERGED" hidden="1">8</definedName>
    <definedName name="UNI_PRES_MRECORD" hidden="1">64</definedName>
    <definedName name="UNI_PRES_POST" hidden="1">256</definedName>
    <definedName name="UNI_PRES_PRIOR" hidden="1">2048</definedName>
    <definedName name="UNI_PRES_RECENT" hidden="1">1024</definedName>
    <definedName name="UNI_PRES_STATIC" hidden="1">128</definedName>
    <definedName name="UNI_RET_ATTRIB" hidden="1">64</definedName>
    <definedName name="UNI_RET_CONF" hidden="1">32</definedName>
    <definedName name="UNI_RET_DESC" hidden="1">4</definedName>
    <definedName name="UNI_RET_END" hidden="1">16384</definedName>
    <definedName name="UNI_RET_EQUIP" hidden="1">32768</definedName>
    <definedName name="UNI_RET_EVENT" hidden="1">4096</definedName>
    <definedName name="UNI_RET_OFFSPEC" hidden="1">512</definedName>
    <definedName name="UNI_RET_ONSPEC" hidden="1">256</definedName>
    <definedName name="UNI_RET_PROP" hidden="1">131072</definedName>
    <definedName name="UNI_RET_PROPDESC" hidden="1">262144</definedName>
    <definedName name="UNI_RET_SMPLPNT" hidden="1">65536</definedName>
    <definedName name="UNI_RET_SPECMAX" hidden="1">2048</definedName>
    <definedName name="UNI_RET_SPECMIN" hidden="1">1024</definedName>
    <definedName name="UNI_RET_START" hidden="1">8192</definedName>
    <definedName name="UNI_RET_TAG" hidden="1">1</definedName>
    <definedName name="UNI_RET_TESTTIME" hidden="1">128</definedName>
    <definedName name="UNI_RET_TIME" hidden="1">8</definedName>
    <definedName name="UNI_RET_UNIT" hidden="1">2</definedName>
    <definedName name="UNI_RET_VALUE" hidden="1">16</definedName>
    <definedName name="wrn.My._.estimate._.report." localSheetId="6" hidden="1">{"Equipment",#N/A,FALSE,"A";"Summary",#N/A,FALSE,"B"}</definedName>
    <definedName name="wrn.My._.estimate._.report." localSheetId="1" hidden="1">{"Equipment",#N/A,FALSE,"A";"Summary",#N/A,FALSE,"B"}</definedName>
    <definedName name="wrn.My._.estimate._.report." hidden="1">{"Equipment",#N/A,FALSE,"A";"Summary",#N/A,FALSE,"B"}</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7" i="14" l="1"/>
  <c r="C6" i="24"/>
  <c r="C4" i="24"/>
  <c r="L6" i="24" a="1"/>
  <c r="L4" i="24" a="1"/>
  <c r="L6" i="24" l="1"/>
  <c r="L4" i="24"/>
  <c r="J16" i="24" l="1"/>
  <c r="C14" i="24"/>
  <c r="C13" i="24"/>
  <c r="C12" i="24"/>
  <c r="C11" i="24"/>
  <c r="C5" i="24"/>
  <c r="C7" i="24"/>
  <c r="C8" i="24"/>
  <c r="C9" i="24"/>
  <c r="Z5" i="15"/>
  <c r="Z5" i="4"/>
  <c r="Z5" i="16"/>
  <c r="Z5" i="17"/>
  <c r="W48" i="9"/>
  <c r="Z5" i="9"/>
  <c r="Z19" i="15"/>
  <c r="Z19" i="4"/>
  <c r="Z20" i="16"/>
  <c r="Z19" i="17"/>
  <c r="Z20" i="9"/>
  <c r="Z19" i="18"/>
  <c r="Z21" i="4"/>
  <c r="Z20" i="4"/>
  <c r="Z24" i="16"/>
  <c r="Z23" i="16"/>
  <c r="Z22" i="16"/>
  <c r="Z21" i="16"/>
  <c r="Z21" i="17"/>
  <c r="Z20" i="17"/>
  <c r="Z24" i="9"/>
  <c r="Z23" i="9"/>
  <c r="Z22" i="9"/>
  <c r="Z21" i="9"/>
  <c r="Z21" i="18"/>
  <c r="Z20" i="18"/>
  <c r="Z26" i="16"/>
  <c r="Z25" i="16"/>
  <c r="Z26" i="9"/>
  <c r="Z25" i="9"/>
  <c r="Z26" i="19"/>
  <c r="Z25" i="19"/>
  <c r="Z24" i="19"/>
  <c r="Z23" i="19"/>
  <c r="Z22" i="19"/>
  <c r="Z21" i="19"/>
  <c r="Z21" i="20"/>
  <c r="Z20" i="20"/>
  <c r="Z21" i="21"/>
  <c r="Z20" i="21"/>
  <c r="Z21" i="22"/>
  <c r="Z20" i="22"/>
  <c r="Z19" i="20"/>
  <c r="Z19" i="21"/>
  <c r="Z19" i="22"/>
  <c r="Z5" i="20"/>
  <c r="Z5" i="21"/>
  <c r="Z5" i="22"/>
  <c r="Z24" i="23"/>
  <c r="Z21" i="23"/>
  <c r="Z20" i="23"/>
  <c r="Z19" i="23"/>
  <c r="Z5" i="23"/>
  <c r="R26" i="19"/>
  <c r="R25" i="19"/>
  <c r="R24" i="19"/>
  <c r="R26" i="16"/>
  <c r="R25" i="16"/>
  <c r="R24" i="16"/>
  <c r="R26" i="9"/>
  <c r="R25" i="9"/>
  <c r="O25" i="19"/>
  <c r="Z20" i="19"/>
  <c r="U5" i="19"/>
  <c r="T5" i="19"/>
  <c r="U12" i="16"/>
  <c r="T12" i="16"/>
  <c r="Z12" i="16" s="1"/>
  <c r="O12" i="16"/>
  <c r="T12" i="9"/>
  <c r="U12" i="9"/>
  <c r="Z12" i="9" s="1"/>
  <c r="T12" i="19"/>
  <c r="U12" i="19"/>
  <c r="O12" i="9"/>
  <c r="Z17" i="19"/>
  <c r="Z12" i="19"/>
  <c r="C5" i="4"/>
  <c r="L12" i="24" a="1"/>
  <c r="L13" i="24" a="1"/>
  <c r="L5" i="24" a="1"/>
  <c r="L14" i="24" a="1"/>
  <c r="L7" i="24" a="1"/>
  <c r="L9" i="24" a="1"/>
  <c r="L8" i="24" a="1"/>
  <c r="L11" i="24" a="1"/>
  <c r="L8" i="24" l="1"/>
  <c r="L5" i="24"/>
  <c r="L9" i="24"/>
  <c r="L7" i="24"/>
  <c r="L11" i="24"/>
  <c r="L12" i="24"/>
  <c r="L13" i="24"/>
  <c r="L14" i="24"/>
  <c r="W12" i="9"/>
  <c r="D14" i="24" l="1"/>
  <c r="D11" i="24"/>
  <c r="D15" i="25"/>
  <c r="E15" i="25" s="1"/>
  <c r="F15" i="25" s="1"/>
  <c r="G15" i="25" s="1"/>
  <c r="H15" i="25" s="1"/>
  <c r="I15" i="25" s="1"/>
  <c r="J15" i="25" s="1"/>
  <c r="K15" i="25" s="1"/>
  <c r="L15" i="25" s="1"/>
  <c r="M15" i="25" s="1"/>
  <c r="N15" i="25" s="1"/>
  <c r="O26" i="16" l="1"/>
  <c r="O25" i="16"/>
  <c r="O23" i="9"/>
  <c r="O26" i="9"/>
  <c r="O24" i="9"/>
  <c r="O25" i="9"/>
  <c r="O26" i="19"/>
  <c r="O12" i="19"/>
  <c r="C3" i="24"/>
  <c r="J3" i="24" s="1"/>
  <c r="Z34" i="23" l="1"/>
  <c r="Z33" i="23"/>
  <c r="Z32" i="23"/>
  <c r="Z31" i="23"/>
  <c r="Z30" i="23"/>
  <c r="Z29" i="23"/>
  <c r="Z28" i="23"/>
  <c r="Z27" i="23"/>
  <c r="Z26" i="23"/>
  <c r="Z25" i="23"/>
  <c r="Z16" i="23"/>
  <c r="Z15" i="23"/>
  <c r="Z14" i="23"/>
  <c r="Z13" i="23"/>
  <c r="Z12" i="23"/>
  <c r="Z11" i="23"/>
  <c r="Z10" i="23"/>
  <c r="Z9" i="23"/>
  <c r="Z8" i="23"/>
  <c r="Z34" i="22"/>
  <c r="Z33" i="22"/>
  <c r="Z32" i="22"/>
  <c r="Z31" i="22"/>
  <c r="Z30" i="22"/>
  <c r="Z29" i="22"/>
  <c r="Z28" i="22"/>
  <c r="Z27" i="22"/>
  <c r="Z26" i="22"/>
  <c r="Z25" i="22"/>
  <c r="Z24" i="22"/>
  <c r="Z16" i="22"/>
  <c r="Z15" i="22"/>
  <c r="Z14" i="22"/>
  <c r="Z13" i="22"/>
  <c r="Z12" i="22"/>
  <c r="Z11" i="22"/>
  <c r="Z10" i="22"/>
  <c r="Z9" i="22"/>
  <c r="Z8" i="22"/>
  <c r="Z34" i="21"/>
  <c r="Z33" i="21"/>
  <c r="Z32" i="21"/>
  <c r="Z31" i="21"/>
  <c r="Z30" i="21"/>
  <c r="Z29" i="21"/>
  <c r="Z28" i="21"/>
  <c r="Z27" i="21"/>
  <c r="Z26" i="21"/>
  <c r="Z25" i="21"/>
  <c r="Z24" i="21"/>
  <c r="Z16" i="21"/>
  <c r="Z15" i="21"/>
  <c r="Z14" i="21"/>
  <c r="Z13" i="21"/>
  <c r="Z12" i="21"/>
  <c r="Z11" i="21"/>
  <c r="Z10" i="21"/>
  <c r="Z9" i="21"/>
  <c r="Z8" i="21"/>
  <c r="Z34" i="20"/>
  <c r="Z33" i="20"/>
  <c r="Z32" i="20"/>
  <c r="Z31" i="20"/>
  <c r="Z30" i="20"/>
  <c r="Z29" i="20"/>
  <c r="Z28" i="20"/>
  <c r="Z27" i="20"/>
  <c r="Z26" i="20"/>
  <c r="Z25" i="20"/>
  <c r="Z24" i="20"/>
  <c r="Z16" i="20"/>
  <c r="Z15" i="20"/>
  <c r="Z14" i="20"/>
  <c r="Z13" i="20"/>
  <c r="Z12" i="20"/>
  <c r="Z11" i="20"/>
  <c r="Z10" i="20"/>
  <c r="Z9" i="20"/>
  <c r="Z8" i="20"/>
  <c r="Z46" i="19"/>
  <c r="Z45" i="19"/>
  <c r="Z44" i="19"/>
  <c r="Z43" i="19"/>
  <c r="Z42" i="19"/>
  <c r="Z41" i="19"/>
  <c r="Z40" i="19"/>
  <c r="Z39" i="19"/>
  <c r="Z38" i="19"/>
  <c r="Z37" i="19"/>
  <c r="Z36" i="19"/>
  <c r="Z35" i="19"/>
  <c r="Z34" i="19"/>
  <c r="Z34" i="18"/>
  <c r="Z33" i="18"/>
  <c r="Z32" i="18"/>
  <c r="Z31" i="18"/>
  <c r="Z30" i="18"/>
  <c r="Z29" i="18"/>
  <c r="Z28" i="18"/>
  <c r="Z27" i="18"/>
  <c r="Z26" i="18"/>
  <c r="Z25" i="18"/>
  <c r="Z24" i="18"/>
  <c r="Z16" i="18"/>
  <c r="Z15" i="18"/>
  <c r="Z14" i="18"/>
  <c r="Z13" i="18"/>
  <c r="Z12" i="18"/>
  <c r="Z11" i="18"/>
  <c r="Z10" i="18"/>
  <c r="Z9" i="18"/>
  <c r="Z8" i="18"/>
  <c r="Z46" i="9"/>
  <c r="Z45" i="9"/>
  <c r="Z44" i="9"/>
  <c r="Z43" i="9"/>
  <c r="Z42" i="9"/>
  <c r="Z41" i="9"/>
  <c r="Z40" i="9"/>
  <c r="Z39" i="9"/>
  <c r="Z38" i="9"/>
  <c r="Z37" i="9"/>
  <c r="Z36" i="9"/>
  <c r="Z35" i="9"/>
  <c r="Z34" i="9"/>
  <c r="Z34" i="17"/>
  <c r="Z33" i="17"/>
  <c r="Z32" i="17"/>
  <c r="Z31" i="17"/>
  <c r="Z30" i="17"/>
  <c r="Z29" i="17"/>
  <c r="Z28" i="17"/>
  <c r="Z27" i="17"/>
  <c r="Z26" i="17"/>
  <c r="Z25" i="17"/>
  <c r="Z24" i="17"/>
  <c r="Z16" i="17"/>
  <c r="Z15" i="17"/>
  <c r="Z14" i="17"/>
  <c r="Z13" i="17"/>
  <c r="Z12" i="17"/>
  <c r="Z11" i="17"/>
  <c r="Z10" i="17"/>
  <c r="Z9" i="17"/>
  <c r="Z8" i="17"/>
  <c r="Z46" i="16"/>
  <c r="Z45" i="16"/>
  <c r="Z44" i="16"/>
  <c r="Z43" i="16"/>
  <c r="Z42" i="16"/>
  <c r="Z41" i="16"/>
  <c r="Z40" i="16"/>
  <c r="Z39" i="16"/>
  <c r="Z38" i="16"/>
  <c r="Z37" i="16"/>
  <c r="Z36" i="16"/>
  <c r="Z35" i="16"/>
  <c r="Z34" i="16"/>
  <c r="Z34" i="4"/>
  <c r="Z33" i="4"/>
  <c r="Z32" i="4"/>
  <c r="Z31" i="4"/>
  <c r="Z30" i="4"/>
  <c r="Z29" i="4"/>
  <c r="Z28" i="4"/>
  <c r="Z27" i="4"/>
  <c r="Z26" i="4"/>
  <c r="Z25" i="4"/>
  <c r="Z24" i="4"/>
  <c r="Z16" i="4"/>
  <c r="Z15" i="4"/>
  <c r="Z14" i="4"/>
  <c r="Z13" i="4"/>
  <c r="Z12" i="4"/>
  <c r="Z11" i="4"/>
  <c r="Z10" i="4"/>
  <c r="Z9" i="4"/>
  <c r="Z8" i="4"/>
  <c r="Z34" i="15"/>
  <c r="Z33" i="15"/>
  <c r="Z32" i="15"/>
  <c r="Z31" i="15"/>
  <c r="Z30" i="15"/>
  <c r="Z29" i="15"/>
  <c r="Z28" i="15"/>
  <c r="Z27" i="15"/>
  <c r="Z26" i="15"/>
  <c r="Z25" i="15"/>
  <c r="Z24" i="15"/>
  <c r="Z21" i="15"/>
  <c r="Z20" i="15"/>
  <c r="Z9" i="15"/>
  <c r="Z10" i="15"/>
  <c r="Z11" i="15"/>
  <c r="Z12" i="15"/>
  <c r="Z13" i="15"/>
  <c r="Z14" i="15"/>
  <c r="Z15" i="15"/>
  <c r="Z16" i="15"/>
  <c r="Z8" i="15"/>
  <c r="O43" i="19"/>
  <c r="O44" i="19"/>
  <c r="O45" i="19"/>
  <c r="O43" i="9"/>
  <c r="O44" i="9"/>
  <c r="O45" i="9"/>
  <c r="W31" i="17"/>
  <c r="W32" i="17"/>
  <c r="W33" i="17"/>
  <c r="W34" i="17"/>
  <c r="O31" i="17"/>
  <c r="O32" i="17"/>
  <c r="O33" i="17"/>
  <c r="O34" i="17"/>
  <c r="O43" i="16"/>
  <c r="O44" i="16"/>
  <c r="O45" i="16"/>
  <c r="O46" i="16"/>
  <c r="W30" i="4"/>
  <c r="W31" i="4"/>
  <c r="W32" i="4"/>
  <c r="W33" i="4"/>
  <c r="O31" i="4"/>
  <c r="O32" i="4"/>
  <c r="O33" i="4"/>
  <c r="O34" i="4"/>
  <c r="W31" i="15"/>
  <c r="W32" i="15"/>
  <c r="W33" i="15"/>
  <c r="O31" i="15"/>
  <c r="O32" i="15"/>
  <c r="O33" i="15"/>
  <c r="O31" i="18"/>
  <c r="O32" i="18"/>
  <c r="O33" i="18"/>
  <c r="R19" i="17"/>
  <c r="O19" i="17"/>
  <c r="W27" i="15" l="1"/>
  <c r="O42" i="16" l="1"/>
  <c r="O41" i="16"/>
  <c r="O40" i="16"/>
  <c r="O39" i="16"/>
  <c r="O38" i="16"/>
  <c r="O37" i="16"/>
  <c r="O36" i="16"/>
  <c r="O35" i="16"/>
  <c r="O34" i="16"/>
  <c r="O33" i="16"/>
  <c r="O32" i="16"/>
  <c r="O31" i="16"/>
  <c r="O30" i="16"/>
  <c r="O29" i="16"/>
  <c r="O24" i="16"/>
  <c r="O23" i="16"/>
  <c r="O22" i="16"/>
  <c r="O21" i="16"/>
  <c r="O20" i="16"/>
  <c r="W12" i="16" s="1"/>
  <c r="O17" i="16"/>
  <c r="O16" i="16"/>
  <c r="O15" i="16"/>
  <c r="O14" i="16"/>
  <c r="O13" i="16"/>
  <c r="O11" i="16"/>
  <c r="O10" i="16"/>
  <c r="O9" i="16"/>
  <c r="O8" i="16"/>
  <c r="O5" i="16"/>
  <c r="O46" i="9"/>
  <c r="O42" i="9"/>
  <c r="O41" i="9"/>
  <c r="O40" i="9"/>
  <c r="O39" i="9"/>
  <c r="O38" i="9"/>
  <c r="O37" i="9"/>
  <c r="O36" i="9"/>
  <c r="O35" i="9"/>
  <c r="O34" i="9"/>
  <c r="O33" i="9"/>
  <c r="O32" i="9"/>
  <c r="O31" i="9"/>
  <c r="O30" i="9"/>
  <c r="O29" i="9"/>
  <c r="O22" i="9"/>
  <c r="O21" i="9"/>
  <c r="O20" i="9"/>
  <c r="O17" i="9"/>
  <c r="O16" i="9"/>
  <c r="O15" i="9"/>
  <c r="O14" i="9"/>
  <c r="O13" i="9"/>
  <c r="O11" i="9"/>
  <c r="O10" i="9"/>
  <c r="O9" i="9"/>
  <c r="O8" i="9"/>
  <c r="O5" i="9"/>
  <c r="O46" i="19"/>
  <c r="O42" i="19"/>
  <c r="O41" i="19"/>
  <c r="O40" i="19"/>
  <c r="O39" i="19"/>
  <c r="O38" i="19"/>
  <c r="O37" i="19"/>
  <c r="O36" i="19"/>
  <c r="O35" i="19"/>
  <c r="O34" i="19"/>
  <c r="O33" i="19"/>
  <c r="O32" i="19"/>
  <c r="O31" i="19"/>
  <c r="O30" i="19"/>
  <c r="O29" i="19"/>
  <c r="O24" i="19"/>
  <c r="O23" i="19"/>
  <c r="O22" i="19"/>
  <c r="O21" i="19"/>
  <c r="O20" i="19"/>
  <c r="O17" i="19"/>
  <c r="O16" i="19"/>
  <c r="O15" i="19"/>
  <c r="O14" i="19"/>
  <c r="O13" i="19"/>
  <c r="O11" i="19"/>
  <c r="O10" i="19"/>
  <c r="O9" i="19"/>
  <c r="O8" i="19"/>
  <c r="O5" i="19"/>
  <c r="P20" i="19" s="1"/>
  <c r="O34" i="23"/>
  <c r="O33" i="23"/>
  <c r="O32" i="23"/>
  <c r="O31" i="23"/>
  <c r="O30" i="23"/>
  <c r="O29" i="23"/>
  <c r="O28" i="23"/>
  <c r="O27" i="23"/>
  <c r="O26" i="23"/>
  <c r="O25" i="23"/>
  <c r="O24" i="23"/>
  <c r="O21" i="23"/>
  <c r="O20" i="23"/>
  <c r="O19" i="23"/>
  <c r="O16" i="23"/>
  <c r="O15" i="23"/>
  <c r="O14" i="23"/>
  <c r="O13" i="23"/>
  <c r="O12" i="23"/>
  <c r="O11" i="23"/>
  <c r="O10" i="23"/>
  <c r="O9" i="23"/>
  <c r="O8" i="23"/>
  <c r="O5" i="23"/>
  <c r="O34" i="22"/>
  <c r="O33" i="22"/>
  <c r="O32" i="22"/>
  <c r="O31" i="22"/>
  <c r="O30" i="22"/>
  <c r="O29" i="22"/>
  <c r="O28" i="22"/>
  <c r="O27" i="22"/>
  <c r="O26" i="22"/>
  <c r="O25" i="22"/>
  <c r="O24" i="22"/>
  <c r="O21" i="22"/>
  <c r="O20" i="22"/>
  <c r="O19" i="22"/>
  <c r="O16" i="22"/>
  <c r="O15" i="22"/>
  <c r="O14" i="22"/>
  <c r="O13" i="22"/>
  <c r="O12" i="22"/>
  <c r="O11" i="22"/>
  <c r="O10" i="22"/>
  <c r="O9" i="22"/>
  <c r="O8" i="22"/>
  <c r="O5" i="22"/>
  <c r="O34" i="21"/>
  <c r="O33" i="21"/>
  <c r="O32" i="21"/>
  <c r="O31" i="21"/>
  <c r="O30" i="21"/>
  <c r="O29" i="21"/>
  <c r="O28" i="21"/>
  <c r="O27" i="21"/>
  <c r="O26" i="21"/>
  <c r="O25" i="21"/>
  <c r="O24" i="21"/>
  <c r="O21" i="21"/>
  <c r="O20" i="21"/>
  <c r="O19" i="21"/>
  <c r="O16" i="21"/>
  <c r="O15" i="21"/>
  <c r="O14" i="21"/>
  <c r="O13" i="21"/>
  <c r="O12" i="21"/>
  <c r="O11" i="21"/>
  <c r="O10" i="21"/>
  <c r="O9" i="21"/>
  <c r="O8" i="21"/>
  <c r="O5" i="21"/>
  <c r="O34" i="20"/>
  <c r="O33" i="20"/>
  <c r="O32" i="20"/>
  <c r="O31" i="20"/>
  <c r="O30" i="20"/>
  <c r="O29" i="20"/>
  <c r="O28" i="20"/>
  <c r="O27" i="20"/>
  <c r="O26" i="20"/>
  <c r="O25" i="20"/>
  <c r="O24" i="20"/>
  <c r="O21" i="20"/>
  <c r="O20" i="20"/>
  <c r="O19" i="20"/>
  <c r="P19" i="20" s="1"/>
  <c r="O16" i="20"/>
  <c r="O15" i="20"/>
  <c r="O14" i="20"/>
  <c r="O13" i="20"/>
  <c r="O12" i="20"/>
  <c r="O11" i="20"/>
  <c r="O10" i="20"/>
  <c r="O9" i="20"/>
  <c r="O8" i="20"/>
  <c r="O5" i="20"/>
  <c r="O34" i="18"/>
  <c r="O30" i="18"/>
  <c r="O29" i="18"/>
  <c r="O28" i="18"/>
  <c r="O27" i="18"/>
  <c r="O26" i="18"/>
  <c r="O25" i="18"/>
  <c r="O24" i="18"/>
  <c r="O21" i="18"/>
  <c r="O20" i="18"/>
  <c r="O19" i="18"/>
  <c r="O16" i="18"/>
  <c r="O15" i="18"/>
  <c r="O14" i="18"/>
  <c r="O13" i="18"/>
  <c r="O12" i="18"/>
  <c r="O11" i="18"/>
  <c r="O10" i="18"/>
  <c r="O9" i="18"/>
  <c r="O8" i="18"/>
  <c r="O5" i="18"/>
  <c r="O30" i="17"/>
  <c r="O29" i="17"/>
  <c r="O28" i="17"/>
  <c r="O27" i="17"/>
  <c r="O26" i="17"/>
  <c r="O25" i="17"/>
  <c r="O24" i="17"/>
  <c r="O21" i="17"/>
  <c r="O20" i="17"/>
  <c r="O16" i="17"/>
  <c r="O15" i="17"/>
  <c r="O14" i="17"/>
  <c r="O13" i="17"/>
  <c r="O12" i="17"/>
  <c r="O11" i="17"/>
  <c r="O10" i="17"/>
  <c r="O9" i="17"/>
  <c r="O8" i="17"/>
  <c r="O5" i="17"/>
  <c r="P19" i="17" s="1"/>
  <c r="O30" i="4"/>
  <c r="O29" i="4"/>
  <c r="O28" i="4"/>
  <c r="O27" i="4"/>
  <c r="O26" i="4"/>
  <c r="O25" i="4"/>
  <c r="O24" i="4"/>
  <c r="O21" i="4"/>
  <c r="O20" i="4"/>
  <c r="O19" i="4"/>
  <c r="O16" i="4"/>
  <c r="O15" i="4"/>
  <c r="O14" i="4"/>
  <c r="O13" i="4"/>
  <c r="O12" i="4"/>
  <c r="O11" i="4"/>
  <c r="O10" i="4"/>
  <c r="O9" i="4"/>
  <c r="O8" i="4"/>
  <c r="O5" i="4"/>
  <c r="R21" i="23"/>
  <c r="R20" i="23"/>
  <c r="R19" i="23"/>
  <c r="R21" i="22"/>
  <c r="R20" i="22"/>
  <c r="R19" i="22"/>
  <c r="R21" i="21"/>
  <c r="R20" i="21"/>
  <c r="R19" i="21"/>
  <c r="R21" i="20"/>
  <c r="R20" i="20"/>
  <c r="R19" i="20"/>
  <c r="R23" i="19"/>
  <c r="R22" i="19"/>
  <c r="R21" i="19"/>
  <c r="R20" i="19"/>
  <c r="R24" i="9"/>
  <c r="R23" i="9"/>
  <c r="R22" i="9"/>
  <c r="R21" i="9"/>
  <c r="R20" i="9"/>
  <c r="R23" i="16"/>
  <c r="R21" i="18"/>
  <c r="R20" i="18"/>
  <c r="R19" i="18"/>
  <c r="R21" i="17"/>
  <c r="R20" i="17"/>
  <c r="C5" i="23"/>
  <c r="C5" i="22"/>
  <c r="C5" i="21"/>
  <c r="C5" i="20"/>
  <c r="C5" i="19"/>
  <c r="Z5" i="19" s="1"/>
  <c r="C5" i="18"/>
  <c r="C5" i="17"/>
  <c r="C5" i="16"/>
  <c r="R22" i="16"/>
  <c r="R21" i="16"/>
  <c r="R20" i="16"/>
  <c r="T8" i="23"/>
  <c r="U8" i="23"/>
  <c r="T9" i="23"/>
  <c r="U9" i="23"/>
  <c r="T10" i="23"/>
  <c r="U10" i="23"/>
  <c r="T11" i="23"/>
  <c r="U11" i="23"/>
  <c r="T12" i="23"/>
  <c r="U12" i="23"/>
  <c r="T13" i="23"/>
  <c r="U13" i="23"/>
  <c r="T14" i="23"/>
  <c r="U14" i="23"/>
  <c r="T15" i="23"/>
  <c r="U15" i="23"/>
  <c r="T16" i="23"/>
  <c r="U16" i="23"/>
  <c r="T24" i="23"/>
  <c r="U24" i="23"/>
  <c r="T25" i="23"/>
  <c r="U25" i="23"/>
  <c r="T26" i="23"/>
  <c r="U26" i="23"/>
  <c r="T27" i="23"/>
  <c r="U27" i="23"/>
  <c r="L10" i="24" a="1"/>
  <c r="L10" i="24" l="1"/>
  <c r="Z5" i="18"/>
  <c r="W5" i="19"/>
  <c r="W12" i="19"/>
  <c r="W36" i="19"/>
  <c r="C19" i="17"/>
  <c r="W43" i="9"/>
  <c r="W44" i="9"/>
  <c r="W45" i="9"/>
  <c r="W43" i="19"/>
  <c r="W44" i="19"/>
  <c r="W45" i="19"/>
  <c r="W34" i="16"/>
  <c r="W45" i="16"/>
  <c r="W44" i="16"/>
  <c r="W43" i="16"/>
  <c r="S19" i="18"/>
  <c r="P19" i="22"/>
  <c r="S20" i="21"/>
  <c r="W30" i="18"/>
  <c r="W33" i="18"/>
  <c r="W32" i="18"/>
  <c r="W31" i="18"/>
  <c r="S21" i="17"/>
  <c r="S20" i="18"/>
  <c r="S20" i="17"/>
  <c r="S19" i="17"/>
  <c r="S20" i="22"/>
  <c r="S19" i="20"/>
  <c r="S19" i="23"/>
  <c r="S21" i="20"/>
  <c r="S21" i="22"/>
  <c r="S20" i="23"/>
  <c r="S21" i="23"/>
  <c r="W9" i="23"/>
  <c r="S19" i="21"/>
  <c r="S21" i="21"/>
  <c r="P19" i="21"/>
  <c r="P19" i="18"/>
  <c r="S21" i="18"/>
  <c r="W37" i="9"/>
  <c r="W38" i="9"/>
  <c r="W40" i="9"/>
  <c r="W41" i="9"/>
  <c r="W42" i="9"/>
  <c r="P20" i="9"/>
  <c r="W39" i="9"/>
  <c r="W34" i="9"/>
  <c r="W35" i="9"/>
  <c r="W36" i="9"/>
  <c r="W40" i="16"/>
  <c r="W35" i="16"/>
  <c r="W41" i="16"/>
  <c r="W42" i="16"/>
  <c r="W36" i="16"/>
  <c r="W37" i="16"/>
  <c r="W38" i="16"/>
  <c r="W39" i="16"/>
  <c r="W30" i="23"/>
  <c r="W13" i="23"/>
  <c r="P19" i="23"/>
  <c r="W14" i="23"/>
  <c r="S23" i="9"/>
  <c r="S23" i="19"/>
  <c r="S24" i="19"/>
  <c r="S21" i="19"/>
  <c r="S22" i="19"/>
  <c r="S26" i="19"/>
  <c r="P20" i="16"/>
  <c r="S23" i="16"/>
  <c r="W26" i="23"/>
  <c r="W11" i="23"/>
  <c r="W16" i="23"/>
  <c r="W8" i="23"/>
  <c r="W34" i="23"/>
  <c r="W29" i="23"/>
  <c r="W25" i="23"/>
  <c r="W10" i="23"/>
  <c r="W33" i="23"/>
  <c r="W28" i="23"/>
  <c r="W15" i="23"/>
  <c r="W32" i="23"/>
  <c r="W27" i="23"/>
  <c r="W12" i="23"/>
  <c r="W31" i="23"/>
  <c r="W24" i="23"/>
  <c r="S19" i="22"/>
  <c r="S20" i="20"/>
  <c r="S25" i="19"/>
  <c r="S20" i="19"/>
  <c r="S26" i="9"/>
  <c r="S22" i="9"/>
  <c r="S20" i="9"/>
  <c r="S25" i="9"/>
  <c r="S21" i="9"/>
  <c r="S24" i="9"/>
  <c r="S25" i="16"/>
  <c r="S20" i="16"/>
  <c r="S24" i="16"/>
  <c r="S22" i="16"/>
  <c r="S21" i="16"/>
  <c r="S26" i="16"/>
  <c r="C5" i="9" l="1"/>
  <c r="W36" i="23"/>
  <c r="R19" i="4" l="1"/>
  <c r="R21" i="4"/>
  <c r="R20" i="4"/>
  <c r="R20" i="15"/>
  <c r="R21" i="15"/>
  <c r="O21" i="15"/>
  <c r="O24" i="15"/>
  <c r="O20" i="15"/>
  <c r="R19" i="15"/>
  <c r="S19" i="4" l="1"/>
  <c r="S20" i="4"/>
  <c r="S21" i="4"/>
  <c r="S21" i="15"/>
  <c r="S20" i="15"/>
  <c r="S19" i="15"/>
  <c r="U27" i="22" l="1"/>
  <c r="T27" i="22"/>
  <c r="U26" i="22"/>
  <c r="T26" i="22"/>
  <c r="U25" i="22"/>
  <c r="T25" i="22"/>
  <c r="U24" i="22"/>
  <c r="T24" i="22"/>
  <c r="U27" i="21"/>
  <c r="T27" i="21"/>
  <c r="U26" i="21"/>
  <c r="T26" i="21"/>
  <c r="U25" i="21"/>
  <c r="T25" i="21"/>
  <c r="U24" i="21"/>
  <c r="T24" i="21"/>
  <c r="U27" i="20"/>
  <c r="T27" i="20"/>
  <c r="U26" i="20"/>
  <c r="T26" i="20"/>
  <c r="U25" i="20"/>
  <c r="T25" i="20"/>
  <c r="U24" i="20"/>
  <c r="T24" i="20"/>
  <c r="U33" i="19"/>
  <c r="T33" i="19"/>
  <c r="Z33" i="19" s="1"/>
  <c r="U32" i="19"/>
  <c r="T32" i="19"/>
  <c r="U31" i="19"/>
  <c r="T31" i="19"/>
  <c r="Z31" i="19" s="1"/>
  <c r="U30" i="19"/>
  <c r="T30" i="19"/>
  <c r="Z30" i="19" s="1"/>
  <c r="U29" i="19"/>
  <c r="T29" i="19"/>
  <c r="U27" i="18"/>
  <c r="T27" i="18"/>
  <c r="U26" i="18"/>
  <c r="T26" i="18"/>
  <c r="U25" i="18"/>
  <c r="T25" i="18"/>
  <c r="U24" i="18"/>
  <c r="T24" i="18"/>
  <c r="U27" i="17"/>
  <c r="T27" i="17"/>
  <c r="U26" i="17"/>
  <c r="T26" i="17"/>
  <c r="U25" i="17"/>
  <c r="T25" i="17"/>
  <c r="U24" i="17"/>
  <c r="T24" i="17"/>
  <c r="U33" i="16"/>
  <c r="T33" i="16"/>
  <c r="Z33" i="16" s="1"/>
  <c r="U32" i="16"/>
  <c r="T32" i="16"/>
  <c r="U31" i="16"/>
  <c r="T31" i="16"/>
  <c r="Z31" i="16" s="1"/>
  <c r="U30" i="16"/>
  <c r="T30" i="16"/>
  <c r="U29" i="16"/>
  <c r="T29" i="16"/>
  <c r="U27" i="4"/>
  <c r="T27" i="4"/>
  <c r="U26" i="4"/>
  <c r="T26" i="4"/>
  <c r="U25" i="4"/>
  <c r="T25" i="4"/>
  <c r="U24" i="4"/>
  <c r="T24" i="4"/>
  <c r="U27" i="15"/>
  <c r="T27" i="15"/>
  <c r="W26" i="15"/>
  <c r="U26" i="15"/>
  <c r="T26" i="15"/>
  <c r="W25" i="15"/>
  <c r="U25" i="15"/>
  <c r="T25" i="15"/>
  <c r="W24" i="15"/>
  <c r="U24" i="15"/>
  <c r="T24" i="15"/>
  <c r="O34" i="15"/>
  <c r="O30" i="15"/>
  <c r="O29" i="15"/>
  <c r="O28" i="15"/>
  <c r="O27" i="15"/>
  <c r="O26" i="15"/>
  <c r="O25" i="15"/>
  <c r="O19" i="15"/>
  <c r="O8" i="15"/>
  <c r="O9" i="15"/>
  <c r="O10" i="15"/>
  <c r="O11" i="15"/>
  <c r="O12" i="15"/>
  <c r="O13" i="15"/>
  <c r="O14" i="15"/>
  <c r="O15" i="15"/>
  <c r="O16" i="15"/>
  <c r="O5" i="15"/>
  <c r="U33" i="9"/>
  <c r="T33" i="9"/>
  <c r="Z33" i="9" s="1"/>
  <c r="U32" i="9"/>
  <c r="T32" i="9"/>
  <c r="Z32" i="9" s="1"/>
  <c r="U31" i="9"/>
  <c r="T31" i="9"/>
  <c r="Z31" i="9" s="1"/>
  <c r="U30" i="9"/>
  <c r="T30" i="9"/>
  <c r="Z30" i="9" s="1"/>
  <c r="U29" i="9"/>
  <c r="T29" i="9"/>
  <c r="Z30" i="16" l="1"/>
  <c r="Z32" i="16"/>
  <c r="Z29" i="9"/>
  <c r="Z32" i="19"/>
  <c r="Z29" i="19"/>
  <c r="Z29" i="16"/>
  <c r="P19" i="15"/>
  <c r="W27" i="21"/>
  <c r="W24" i="18"/>
  <c r="U16" i="22"/>
  <c r="T16" i="22"/>
  <c r="U15" i="22"/>
  <c r="T15" i="22"/>
  <c r="U14" i="22"/>
  <c r="T14" i="22"/>
  <c r="U13" i="22"/>
  <c r="T13" i="22"/>
  <c r="U12" i="22"/>
  <c r="T12" i="22"/>
  <c r="U11" i="22"/>
  <c r="T11" i="22"/>
  <c r="U10" i="22"/>
  <c r="T10" i="22"/>
  <c r="U9" i="22"/>
  <c r="T9" i="22"/>
  <c r="U8" i="22"/>
  <c r="T8" i="22"/>
  <c r="U16" i="21"/>
  <c r="T16" i="21"/>
  <c r="U15" i="21"/>
  <c r="T15" i="21"/>
  <c r="U14" i="21"/>
  <c r="T14" i="21"/>
  <c r="U13" i="21"/>
  <c r="T13" i="21"/>
  <c r="U12" i="21"/>
  <c r="T12" i="21"/>
  <c r="U11" i="21"/>
  <c r="T11" i="21"/>
  <c r="U10" i="21"/>
  <c r="T10" i="21"/>
  <c r="U9" i="21"/>
  <c r="T9" i="21"/>
  <c r="U8" i="21"/>
  <c r="T8" i="21"/>
  <c r="U16" i="20"/>
  <c r="T16" i="20"/>
  <c r="U15" i="20"/>
  <c r="T15" i="20"/>
  <c r="U14" i="20"/>
  <c r="T14" i="20"/>
  <c r="U13" i="20"/>
  <c r="T13" i="20"/>
  <c r="U12" i="20"/>
  <c r="T12" i="20"/>
  <c r="U11" i="20"/>
  <c r="T11" i="20"/>
  <c r="U10" i="20"/>
  <c r="T10" i="20"/>
  <c r="U9" i="20"/>
  <c r="T9" i="20"/>
  <c r="U8" i="20"/>
  <c r="T8" i="20"/>
  <c r="U17" i="19"/>
  <c r="T17" i="19"/>
  <c r="U16" i="19"/>
  <c r="T16" i="19"/>
  <c r="U15" i="19"/>
  <c r="T15" i="19"/>
  <c r="U14" i="19"/>
  <c r="T14" i="19"/>
  <c r="Z14" i="19" s="1"/>
  <c r="U13" i="19"/>
  <c r="T13" i="19"/>
  <c r="U11" i="19"/>
  <c r="T11" i="19"/>
  <c r="U10" i="19"/>
  <c r="T10" i="19"/>
  <c r="Z10" i="19" s="1"/>
  <c r="U9" i="19"/>
  <c r="T9" i="19"/>
  <c r="Z9" i="19" s="1"/>
  <c r="U8" i="19"/>
  <c r="T8" i="19"/>
  <c r="U16" i="18"/>
  <c r="T16" i="18"/>
  <c r="U15" i="18"/>
  <c r="T15" i="18"/>
  <c r="U14" i="18"/>
  <c r="T14" i="18"/>
  <c r="U13" i="18"/>
  <c r="T13" i="18"/>
  <c r="U12" i="18"/>
  <c r="T12" i="18"/>
  <c r="U11" i="18"/>
  <c r="T11" i="18"/>
  <c r="U10" i="18"/>
  <c r="T10" i="18"/>
  <c r="U9" i="18"/>
  <c r="T9" i="18"/>
  <c r="U8" i="18"/>
  <c r="T8" i="18"/>
  <c r="U17" i="9"/>
  <c r="T17" i="9"/>
  <c r="U16" i="9"/>
  <c r="T16" i="9"/>
  <c r="Z16" i="9" s="1"/>
  <c r="U15" i="9"/>
  <c r="T15" i="9"/>
  <c r="Z15" i="9" s="1"/>
  <c r="U14" i="9"/>
  <c r="T14" i="9"/>
  <c r="Z14" i="9" s="1"/>
  <c r="U13" i="9"/>
  <c r="T13" i="9"/>
  <c r="Z13" i="9" s="1"/>
  <c r="U11" i="9"/>
  <c r="T11" i="9"/>
  <c r="Z11" i="9" s="1"/>
  <c r="U10" i="9"/>
  <c r="T10" i="9"/>
  <c r="U9" i="9"/>
  <c r="T9" i="9"/>
  <c r="Z9" i="9" s="1"/>
  <c r="U8" i="9"/>
  <c r="T8" i="9"/>
  <c r="Z8" i="9" s="1"/>
  <c r="U16" i="17"/>
  <c r="T16" i="17"/>
  <c r="U15" i="17"/>
  <c r="T15" i="17"/>
  <c r="U14" i="17"/>
  <c r="T14" i="17"/>
  <c r="U13" i="17"/>
  <c r="T13" i="17"/>
  <c r="U12" i="17"/>
  <c r="T12" i="17"/>
  <c r="U11" i="17"/>
  <c r="T11" i="17"/>
  <c r="U10" i="17"/>
  <c r="T10" i="17"/>
  <c r="U9" i="17"/>
  <c r="T9" i="17"/>
  <c r="U8" i="17"/>
  <c r="T8" i="17"/>
  <c r="U16" i="15"/>
  <c r="T16" i="15"/>
  <c r="U15" i="15"/>
  <c r="T15" i="15"/>
  <c r="U14" i="15"/>
  <c r="T14" i="15"/>
  <c r="U13" i="15"/>
  <c r="T13" i="15"/>
  <c r="U12" i="15"/>
  <c r="T12" i="15"/>
  <c r="U11" i="15"/>
  <c r="T11" i="15"/>
  <c r="U10" i="15"/>
  <c r="T10" i="15"/>
  <c r="U9" i="15"/>
  <c r="T9" i="15"/>
  <c r="U8" i="15"/>
  <c r="T8" i="15"/>
  <c r="U16" i="4"/>
  <c r="T16" i="4"/>
  <c r="U15" i="4"/>
  <c r="T15" i="4"/>
  <c r="U14" i="4"/>
  <c r="T14" i="4"/>
  <c r="U13" i="4"/>
  <c r="T13" i="4"/>
  <c r="U12" i="4"/>
  <c r="T12" i="4"/>
  <c r="U11" i="4"/>
  <c r="T11" i="4"/>
  <c r="U10" i="4"/>
  <c r="T10" i="4"/>
  <c r="U9" i="4"/>
  <c r="T9" i="4"/>
  <c r="U8" i="4"/>
  <c r="T8" i="4"/>
  <c r="T8" i="16"/>
  <c r="U8" i="16"/>
  <c r="T9" i="16"/>
  <c r="U9" i="16"/>
  <c r="T10" i="16"/>
  <c r="Z10" i="16" s="1"/>
  <c r="U10" i="16"/>
  <c r="T11" i="16"/>
  <c r="U11" i="16"/>
  <c r="T13" i="16"/>
  <c r="U13" i="16"/>
  <c r="T14" i="16"/>
  <c r="U14" i="16"/>
  <c r="T15" i="16"/>
  <c r="U15" i="16"/>
  <c r="T16" i="16"/>
  <c r="U16" i="16"/>
  <c r="T17" i="16"/>
  <c r="U17" i="16"/>
  <c r="W33" i="16"/>
  <c r="W30" i="21"/>
  <c r="W34" i="20"/>
  <c r="W24" i="20"/>
  <c r="W25" i="18"/>
  <c r="W31" i="9"/>
  <c r="W26" i="17"/>
  <c r="Z9" i="16" l="1"/>
  <c r="Z16" i="16"/>
  <c r="Z8" i="16"/>
  <c r="Z17" i="16"/>
  <c r="Z11" i="16"/>
  <c r="Z17" i="9"/>
  <c r="Z10" i="9"/>
  <c r="Z15" i="19"/>
  <c r="Z8" i="19"/>
  <c r="Z16" i="19"/>
  <c r="Z11" i="19"/>
  <c r="Z13" i="19"/>
  <c r="Z15" i="16"/>
  <c r="Z14" i="16"/>
  <c r="Z13" i="16"/>
  <c r="W16" i="4"/>
  <c r="W27" i="4"/>
  <c r="W25" i="17"/>
  <c r="W30" i="16"/>
  <c r="W31" i="16"/>
  <c r="W16" i="21"/>
  <c r="W24" i="4"/>
  <c r="W27" i="20"/>
  <c r="W30" i="19"/>
  <c r="W16" i="20"/>
  <c r="W26" i="20"/>
  <c r="W16" i="22"/>
  <c r="W25" i="22"/>
  <c r="D6" i="24"/>
  <c r="H6" i="24"/>
  <c r="W32" i="16"/>
  <c r="W25" i="4"/>
  <c r="W26" i="18"/>
  <c r="W25" i="20"/>
  <c r="W31" i="19"/>
  <c r="H13" i="24"/>
  <c r="W26" i="21"/>
  <c r="W29" i="9"/>
  <c r="W27" i="22"/>
  <c r="W30" i="9"/>
  <c r="W32" i="19"/>
  <c r="W32" i="9"/>
  <c r="W29" i="16"/>
  <c r="W33" i="19"/>
  <c r="W24" i="22"/>
  <c r="W33" i="9"/>
  <c r="W16" i="17"/>
  <c r="W27" i="18"/>
  <c r="W24" i="21"/>
  <c r="W26" i="22"/>
  <c r="W29" i="19"/>
  <c r="W25" i="21"/>
  <c r="W24" i="17"/>
  <c r="W26" i="4"/>
  <c r="W27" i="17"/>
  <c r="W17" i="19"/>
  <c r="W35" i="19"/>
  <c r="W16" i="18"/>
  <c r="W17" i="9"/>
  <c r="W10" i="16"/>
  <c r="W40" i="19"/>
  <c r="W30" i="20"/>
  <c r="W32" i="22"/>
  <c r="W15" i="16"/>
  <c r="W14" i="16"/>
  <c r="W9" i="16"/>
  <c r="W17" i="16"/>
  <c r="W13" i="16"/>
  <c r="W8" i="16"/>
  <c r="W46" i="16"/>
  <c r="W16" i="16"/>
  <c r="W11" i="16"/>
  <c r="H14" i="24"/>
  <c r="W30" i="22"/>
  <c r="W31" i="22"/>
  <c r="W9" i="22"/>
  <c r="W13" i="22"/>
  <c r="D13" i="24"/>
  <c r="W14" i="22"/>
  <c r="W28" i="22"/>
  <c r="W33" i="22"/>
  <c r="W10" i="22"/>
  <c r="W11" i="22"/>
  <c r="W15" i="22"/>
  <c r="W29" i="22"/>
  <c r="W34" i="22"/>
  <c r="W8" i="22"/>
  <c r="W12" i="22"/>
  <c r="W34" i="21"/>
  <c r="W9" i="21"/>
  <c r="W13" i="21"/>
  <c r="D12" i="24"/>
  <c r="H12" i="24"/>
  <c r="W31" i="21"/>
  <c r="W10" i="21"/>
  <c r="W14" i="21"/>
  <c r="W28" i="21"/>
  <c r="W32" i="21"/>
  <c r="W11" i="21"/>
  <c r="W15" i="21"/>
  <c r="W29" i="21"/>
  <c r="W33" i="21"/>
  <c r="W8" i="21"/>
  <c r="W12" i="21"/>
  <c r="H11" i="24"/>
  <c r="W31" i="20"/>
  <c r="W10" i="20"/>
  <c r="W14" i="20"/>
  <c r="W28" i="20"/>
  <c r="W32" i="20"/>
  <c r="W11" i="20"/>
  <c r="W15" i="20"/>
  <c r="W13" i="20"/>
  <c r="W29" i="20"/>
  <c r="W33" i="20"/>
  <c r="W9" i="20"/>
  <c r="W8" i="20"/>
  <c r="W12" i="20"/>
  <c r="W9" i="19"/>
  <c r="W14" i="19"/>
  <c r="D10" i="24"/>
  <c r="H10" i="24"/>
  <c r="W37" i="19"/>
  <c r="W41" i="19"/>
  <c r="W10" i="19"/>
  <c r="W15" i="19"/>
  <c r="W38" i="19"/>
  <c r="W42" i="19"/>
  <c r="W11" i="19"/>
  <c r="W16" i="19"/>
  <c r="W34" i="19"/>
  <c r="W39" i="19"/>
  <c r="W46" i="19"/>
  <c r="W8" i="19"/>
  <c r="W13" i="19"/>
  <c r="W9" i="18"/>
  <c r="W13" i="18"/>
  <c r="D9" i="24"/>
  <c r="H9" i="24"/>
  <c r="W34" i="18"/>
  <c r="W10" i="18"/>
  <c r="W14" i="18"/>
  <c r="W28" i="18"/>
  <c r="W11" i="18"/>
  <c r="W15" i="18"/>
  <c r="W29" i="18"/>
  <c r="W8" i="18"/>
  <c r="W12" i="18"/>
  <c r="W9" i="9"/>
  <c r="W14" i="9"/>
  <c r="D8" i="24"/>
  <c r="H8" i="24"/>
  <c r="W10" i="9"/>
  <c r="W15" i="9"/>
  <c r="W11" i="9"/>
  <c r="W16" i="9"/>
  <c r="W46" i="9"/>
  <c r="W8" i="9"/>
  <c r="W13" i="9"/>
  <c r="W9" i="17"/>
  <c r="D7" i="24"/>
  <c r="W28" i="17"/>
  <c r="W13" i="17"/>
  <c r="H7" i="24"/>
  <c r="W10" i="17"/>
  <c r="W11" i="17"/>
  <c r="W15" i="17"/>
  <c r="W30" i="17"/>
  <c r="W29" i="17"/>
  <c r="W14" i="17"/>
  <c r="W8" i="17"/>
  <c r="W12" i="17"/>
  <c r="W9" i="4"/>
  <c r="W13" i="4"/>
  <c r="P19" i="4"/>
  <c r="D5" i="24" s="1"/>
  <c r="H5" i="24"/>
  <c r="W10" i="4"/>
  <c r="W14" i="4"/>
  <c r="W28" i="4"/>
  <c r="W11" i="4"/>
  <c r="W15" i="4"/>
  <c r="W29" i="4"/>
  <c r="W34" i="4"/>
  <c r="W8" i="4"/>
  <c r="W12" i="4"/>
  <c r="W48" i="19" l="1"/>
  <c r="F10" i="24" s="1"/>
  <c r="W48" i="16"/>
  <c r="F6" i="24" s="1"/>
  <c r="F14" i="24"/>
  <c r="W36" i="22"/>
  <c r="F13" i="24" s="1"/>
  <c r="W36" i="21"/>
  <c r="F12" i="24" s="1"/>
  <c r="W36" i="20"/>
  <c r="F11" i="24" s="1"/>
  <c r="W36" i="18"/>
  <c r="F9" i="24" s="1"/>
  <c r="F8" i="24"/>
  <c r="W36" i="17"/>
  <c r="F7" i="24" s="1"/>
  <c r="W36" i="4"/>
  <c r="F5" i="24" s="1"/>
  <c r="C18" i="28" l="1"/>
  <c r="D4" i="24" l="1"/>
  <c r="W11" i="15"/>
  <c r="W10" i="15"/>
  <c r="W12" i="15"/>
  <c r="W13" i="15"/>
  <c r="W28" i="15"/>
  <c r="W14" i="15"/>
  <c r="W29" i="15"/>
  <c r="W15" i="15"/>
  <c r="W30" i="15"/>
  <c r="W8" i="15"/>
  <c r="W16" i="15"/>
  <c r="W9" i="15"/>
  <c r="W34" i="15"/>
  <c r="W36" i="15" l="1"/>
  <c r="F4" i="24" s="1"/>
  <c r="D3" i="25" l="1"/>
  <c r="B3" i="24"/>
  <c r="E3" i="25" l="1"/>
  <c r="F3" i="25" s="1"/>
  <c r="G3" i="25" s="1"/>
  <c r="H3" i="25" s="1"/>
  <c r="I3" i="25" s="1"/>
  <c r="J3" i="25" s="1"/>
  <c r="K3" i="25" s="1"/>
  <c r="L3" i="25" s="1"/>
  <c r="M3" i="25" s="1"/>
  <c r="N3" i="25" s="1"/>
  <c r="C19" i="28"/>
  <c r="E13" i="24"/>
  <c r="I14" i="24"/>
  <c r="I13" i="24" l="1"/>
  <c r="I12" i="24" s="1"/>
  <c r="E12" i="24"/>
  <c r="E11" i="24" s="1"/>
  <c r="H4" i="24"/>
  <c r="I11" i="24" l="1"/>
  <c r="I10" i="24" s="1"/>
  <c r="I9" i="24" s="1"/>
  <c r="E10" i="24"/>
  <c r="E9" i="24" s="1"/>
  <c r="E8" i="24" s="1"/>
  <c r="E7" i="24" s="1"/>
  <c r="E6" i="24" l="1"/>
  <c r="G7" i="24"/>
  <c r="I8" i="24"/>
  <c r="I7" i="24" l="1"/>
  <c r="I6" i="24" s="1"/>
  <c r="I5" i="24" s="1"/>
  <c r="I4" i="24" s="1"/>
  <c r="I3" i="24" s="1"/>
  <c r="E5" i="24"/>
  <c r="E4" i="24" s="1"/>
  <c r="G6" i="24"/>
  <c r="D15" i="24"/>
  <c r="C20" i="28" s="1"/>
  <c r="C17" i="28" s="1"/>
  <c r="C45" i="7"/>
  <c r="C39" i="7"/>
  <c r="I38" i="7"/>
  <c r="H33" i="7"/>
  <c r="I33" i="7" s="1"/>
  <c r="G33" i="7"/>
  <c r="G38" i="7" s="1"/>
  <c r="F33" i="7"/>
  <c r="F38" i="7" s="1"/>
  <c r="E33" i="7"/>
  <c r="E38" i="7" s="1"/>
  <c r="D33" i="7"/>
  <c r="D36" i="7" s="1"/>
  <c r="F34" i="7" s="1"/>
  <c r="F27" i="7"/>
  <c r="D27" i="7"/>
  <c r="H26" i="7"/>
  <c r="F28" i="7" s="1"/>
  <c r="C26" i="7"/>
  <c r="H25" i="7"/>
  <c r="E28" i="7" s="1"/>
  <c r="D25" i="7"/>
  <c r="E24" i="7" s="1"/>
  <c r="H24" i="7"/>
  <c r="D28" i="7" s="1"/>
  <c r="C24" i="7"/>
  <c r="C28" i="7"/>
  <c r="E23" i="7"/>
  <c r="G18" i="7"/>
  <c r="F17" i="7"/>
  <c r="F18" i="7" s="1"/>
  <c r="E17" i="7"/>
  <c r="E18" i="7" s="1"/>
  <c r="D17" i="7"/>
  <c r="D18" i="7" s="1"/>
  <c r="C17" i="7"/>
  <c r="C18" i="7" s="1"/>
  <c r="H16" i="7"/>
  <c r="H15" i="7"/>
  <c r="D15" i="7"/>
  <c r="H14" i="7"/>
  <c r="H13" i="7"/>
  <c r="F13" i="7"/>
  <c r="C16" i="7" s="1"/>
  <c r="E13" i="7"/>
  <c r="C15" i="7" s="1"/>
  <c r="E8" i="7"/>
  <c r="G7" i="7"/>
  <c r="E7" i="7"/>
  <c r="C7" i="7"/>
  <c r="F6" i="7"/>
  <c r="D6" i="7"/>
  <c r="C6" i="7"/>
  <c r="G5" i="7"/>
  <c r="E5" i="7"/>
  <c r="C5" i="7"/>
  <c r="E4" i="7"/>
  <c r="G3" i="24" l="1"/>
  <c r="L3" i="24"/>
  <c r="J7" i="24"/>
  <c r="J6" i="24"/>
  <c r="G5" i="24"/>
  <c r="J5" i="24" s="1"/>
  <c r="E26" i="7"/>
  <c r="F25" i="7" s="1"/>
  <c r="E37" i="7"/>
  <c r="G35" i="7" s="1"/>
  <c r="H35" i="7"/>
  <c r="I35" i="7" s="1"/>
  <c r="E39" i="7"/>
  <c r="E16" i="7"/>
  <c r="D16" i="7"/>
  <c r="H36" i="7"/>
  <c r="I36" i="7" s="1"/>
  <c r="F39" i="7"/>
  <c r="H37" i="7"/>
  <c r="I37" i="7" s="1"/>
  <c r="G39" i="7"/>
  <c r="D26" i="7"/>
  <c r="F24" i="7" s="1"/>
  <c r="E36" i="7"/>
  <c r="F35" i="7" s="1"/>
  <c r="D37" i="7"/>
  <c r="G34" i="7" s="1"/>
  <c r="E27" i="7"/>
  <c r="D38" i="7"/>
  <c r="D35" i="7"/>
  <c r="E34" i="7" s="1"/>
  <c r="F37" i="7"/>
  <c r="G36" i="7" s="1"/>
  <c r="G4" i="24" l="1"/>
  <c r="J4" i="24" s="1"/>
  <c r="D39" i="7"/>
  <c r="H34" i="7"/>
  <c r="I34" i="7" s="1"/>
  <c r="G11" i="24" l="1"/>
  <c r="J11" i="24" s="1"/>
  <c r="G12" i="24"/>
  <c r="J12" i="24" s="1"/>
  <c r="G9" i="24"/>
  <c r="J9" i="24" s="1"/>
  <c r="G14" i="24"/>
  <c r="J14" i="24" s="1"/>
  <c r="G10" i="24"/>
  <c r="J10" i="24" s="1"/>
  <c r="G13" i="24"/>
  <c r="J13" i="24" s="1"/>
  <c r="G8" i="24" l="1"/>
  <c r="J8" i="24" l="1"/>
  <c r="J15" i="24"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Richard Taylor</author>
  </authors>
  <commentList>
    <comment ref="B3" authorId="0" shapeId="0" xr:uid="{DED05B38-B315-4DE1-8EEB-D8990C0E7D30}">
      <text>
        <r>
          <rPr>
            <b/>
            <sz val="9"/>
            <color indexed="81"/>
            <rFont val="Tahoma"/>
            <family val="2"/>
          </rPr>
          <t>LCFF:</t>
        </r>
        <r>
          <rPr>
            <sz val="9"/>
            <color indexed="81"/>
            <rFont val="Tahoma"/>
            <family val="2"/>
          </rPr>
          <t xml:space="preserve">
multiply by the factor to get "From" "To"</t>
        </r>
      </text>
    </comment>
    <comment ref="B4" authorId="0" shapeId="0" xr:uid="{00000000-0006-0000-0200-000002000000}">
      <text>
        <r>
          <rPr>
            <b/>
            <sz val="9"/>
            <color indexed="81"/>
            <rFont val="Tahoma"/>
            <family val="2"/>
          </rPr>
          <t>LCFF:</t>
        </r>
        <r>
          <rPr>
            <sz val="9"/>
            <color indexed="81"/>
            <rFont val="Tahoma"/>
            <family val="2"/>
          </rPr>
          <t xml:space="preserve">
1 Joule is the energy required to move 1 kg of mass through a distance of 1 meter with speed in meters per second increasing at the rate of 1 meter per second.</t>
        </r>
      </text>
    </comment>
    <comment ref="B7" authorId="0" shapeId="0" xr:uid="{00000000-0006-0000-0200-000003000000}">
      <text>
        <r>
          <rPr>
            <b/>
            <sz val="9"/>
            <color indexed="81"/>
            <rFont val="Tahoma"/>
            <family val="2"/>
          </rPr>
          <t>LCFF:</t>
        </r>
        <r>
          <rPr>
            <sz val="9"/>
            <color indexed="81"/>
            <rFont val="Tahoma"/>
            <family val="2"/>
          </rPr>
          <t xml:space="preserve">
1 Btu or British thermal unit is the energy required to raise the temperature of a pound of water from 60 to 61 degrees Fahernheit. 1 Therm = 100,000 Btu</t>
        </r>
      </text>
    </comment>
    <comment ref="B12" authorId="0" shapeId="0" xr:uid="{00000000-0006-0000-0200-000005000000}">
      <text>
        <r>
          <rPr>
            <b/>
            <sz val="9"/>
            <color indexed="81"/>
            <rFont val="Tahoma"/>
            <family val="2"/>
          </rPr>
          <t>LCFF:</t>
        </r>
        <r>
          <rPr>
            <sz val="9"/>
            <color indexed="81"/>
            <rFont val="Tahoma"/>
            <family val="2"/>
          </rPr>
          <t xml:space="preserve">
multiply by the factor to get "From" "To"</t>
        </r>
      </text>
    </comment>
    <comment ref="B22" authorId="0" shapeId="0" xr:uid="{CC20223E-E675-47B8-9462-28DDA4D0A37B}">
      <text>
        <r>
          <rPr>
            <b/>
            <sz val="9"/>
            <color indexed="81"/>
            <rFont val="Tahoma"/>
            <family val="2"/>
          </rPr>
          <t>LCFF:</t>
        </r>
        <r>
          <rPr>
            <sz val="9"/>
            <color indexed="81"/>
            <rFont val="Tahoma"/>
            <family val="2"/>
          </rPr>
          <t xml:space="preserve">
multiply by the factor to get "From" "To"</t>
        </r>
      </text>
    </comment>
    <comment ref="B32" authorId="0" shapeId="0" xr:uid="{BAC05BD7-F906-4C0A-BCBB-57FB5C74148C}">
      <text>
        <r>
          <rPr>
            <b/>
            <sz val="9"/>
            <color indexed="81"/>
            <rFont val="Tahoma"/>
            <family val="2"/>
          </rPr>
          <t>LCFF:</t>
        </r>
        <r>
          <rPr>
            <sz val="9"/>
            <color indexed="81"/>
            <rFont val="Tahoma"/>
            <family val="2"/>
          </rPr>
          <t xml:space="preserve">
multiply by the factor to get "From" "To"</t>
        </r>
      </text>
    </comment>
    <comment ref="B43" authorId="0" shapeId="0" xr:uid="{3BF4441F-30B2-4D38-83E8-6E7E10D3F481}">
      <text>
        <r>
          <rPr>
            <b/>
            <sz val="9"/>
            <color indexed="81"/>
            <rFont val="Tahoma"/>
            <family val="2"/>
          </rPr>
          <t>LCFF:</t>
        </r>
        <r>
          <rPr>
            <sz val="9"/>
            <color indexed="81"/>
            <rFont val="Tahoma"/>
            <family val="2"/>
          </rPr>
          <t xml:space="preserve">
multiply by the factor to get "From" "To"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Sabine Ziem</author>
    <author>Eloise Cotton</author>
    <author>Richard Taylor</author>
  </authors>
  <commentList>
    <comment ref="H2" authorId="0" shapeId="0" xr:uid="{00000000-0006-0000-0700-000001000000}">
      <text>
        <r>
          <rPr>
            <sz val="9"/>
            <color indexed="81"/>
            <rFont val="Tahoma"/>
            <family val="2"/>
          </rPr>
          <t>please specify in as much detail as possible where these inputs originate from. E.g. CHP unit or whichever external supplier (state where this supplier is located to estimate transport distances &amp; modes</t>
        </r>
      </text>
    </comment>
    <comment ref="I2" authorId="1" shapeId="0" xr:uid="{00000000-0006-0000-0700-000002000000}">
      <text>
        <r>
          <rPr>
            <sz val="9"/>
            <color indexed="81"/>
            <rFont val="Tahoma"/>
            <family val="2"/>
          </rPr>
          <t>Recycle loops are not included in the GHG calculations, as they are not inputs/outputs that cross the pathway boundary, nor do they enter/leave the boundary of the individual process step</t>
        </r>
      </text>
    </comment>
    <comment ref="J2" authorId="1" shapeId="0" xr:uid="{415734E1-297B-43C7-B718-D348586BBD82}">
      <text>
        <r>
          <rPr>
            <sz val="9"/>
            <color indexed="81"/>
            <rFont val="Tahoma"/>
            <family val="2"/>
          </rPr>
          <t>will be 0 for some inputs or outputs,  e.g. some chemicals will not have an LHV, or e.g. water</t>
        </r>
      </text>
    </comment>
    <comment ref="N2" authorId="2" shapeId="0" xr:uid="{3CFFB1F8-D64D-471D-AE63-9A7C301C07E2}">
      <text>
        <r>
          <rPr>
            <b/>
            <sz val="9"/>
            <color indexed="81"/>
            <rFont val="Tahoma"/>
            <family val="2"/>
          </rPr>
          <t>LCFF:</t>
        </r>
        <r>
          <rPr>
            <sz val="9"/>
            <color indexed="81"/>
            <rFont val="Tahoma"/>
            <family val="2"/>
          </rPr>
          <t xml:space="preserve">
Only applicable for co-product heat or steam, used for Carnot efficiency calculation, for emission allocation calculations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Sabine Ziem</author>
    <author>Eloise Cotton</author>
    <author>Richard Taylor</author>
  </authors>
  <commentList>
    <comment ref="H2" authorId="0" shapeId="0" xr:uid="{98C38FCC-E5B0-4032-A426-B04C5413E876}">
      <text>
        <r>
          <rPr>
            <sz val="9"/>
            <color indexed="81"/>
            <rFont val="Tahoma"/>
            <family val="2"/>
          </rPr>
          <t>please specify in as much detail as possible where these inputs originate from. E.g. CHP unit or whichever external supplier (state where this supplier is located to estimate transport distances &amp; modes</t>
        </r>
      </text>
    </comment>
    <comment ref="I2" authorId="1" shapeId="0" xr:uid="{A0DCE731-86A8-4A10-8577-6308CDD67286}">
      <text>
        <r>
          <rPr>
            <sz val="9"/>
            <color indexed="81"/>
            <rFont val="Tahoma"/>
            <family val="2"/>
          </rPr>
          <t>Recycle loops are not included in the GHG calculations, as they are not inputs/outputs that cross the pathway boundary, nor do they enter/leave the boundary of the individual process step</t>
        </r>
      </text>
    </comment>
    <comment ref="J2" authorId="1" shapeId="0" xr:uid="{5DFA93EC-3A82-4DC4-B97E-C24EDA3047B3}">
      <text>
        <r>
          <rPr>
            <sz val="9"/>
            <color indexed="81"/>
            <rFont val="Tahoma"/>
            <family val="2"/>
          </rPr>
          <t>will be 0 for some inputs or outputs,  e.g. some chemicals will not have an LHV, or e.g. water</t>
        </r>
      </text>
    </comment>
    <comment ref="N2" authorId="2" shapeId="0" xr:uid="{2D2C9A0A-A951-487A-ACC9-83065B6B3613}">
      <text>
        <r>
          <rPr>
            <b/>
            <sz val="9"/>
            <color indexed="81"/>
            <rFont val="Tahoma"/>
            <family val="2"/>
          </rPr>
          <t>LCFF:</t>
        </r>
        <r>
          <rPr>
            <sz val="9"/>
            <color indexed="81"/>
            <rFont val="Tahoma"/>
            <family val="2"/>
          </rPr>
          <t xml:space="preserve">
Only applicable for co-product heat or steam, used for Carnot efficiency calculation, for emission allocation calculations</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Sabine Ziem</author>
    <author>Eloise Cotton</author>
    <author>Richard Taylor</author>
  </authors>
  <commentList>
    <comment ref="H2" authorId="0" shapeId="0" xr:uid="{577B611B-3A26-4DCA-93D0-AB69A6F27A03}">
      <text>
        <r>
          <rPr>
            <sz val="9"/>
            <color indexed="81"/>
            <rFont val="Tahoma"/>
            <family val="2"/>
          </rPr>
          <t>please specify in as much detail as possible where these inputs originate from. E.g. CHP unit or whichever external supplier (state where this supplier is located to estimate transport distances &amp; modes</t>
        </r>
      </text>
    </comment>
    <comment ref="I2" authorId="1" shapeId="0" xr:uid="{4DADAD41-FCD2-4C88-8F49-AA65BB70ECCC}">
      <text>
        <r>
          <rPr>
            <sz val="9"/>
            <color indexed="81"/>
            <rFont val="Tahoma"/>
            <family val="2"/>
          </rPr>
          <t>Recycle loops are not included in the GHG calculations, as they are not inputs/outputs that cross the pathway boundary, nor do they enter/leave the boundary of the individual process step</t>
        </r>
      </text>
    </comment>
    <comment ref="J2" authorId="1" shapeId="0" xr:uid="{FF9E7E3F-4697-4BEA-95C8-C89BDC66EDDA}">
      <text>
        <r>
          <rPr>
            <sz val="9"/>
            <color indexed="81"/>
            <rFont val="Tahoma"/>
            <family val="2"/>
          </rPr>
          <t>will be 0 for some inputs or outputs,  e.g. some chemicals will not have an LHV, or e.g. water</t>
        </r>
      </text>
    </comment>
    <comment ref="N2" authorId="2" shapeId="0" xr:uid="{9DDB46DC-F9BD-41A8-A054-6733777157F1}">
      <text>
        <r>
          <rPr>
            <b/>
            <sz val="9"/>
            <color indexed="81"/>
            <rFont val="Tahoma"/>
            <family val="2"/>
          </rPr>
          <t>LCFF:</t>
        </r>
        <r>
          <rPr>
            <sz val="9"/>
            <color indexed="81"/>
            <rFont val="Tahoma"/>
            <family val="2"/>
          </rPr>
          <t xml:space="preserve">
Only applicable for co-product heat or steam, used for Carnot efficiency calculation, for emission allocation calculations</t>
        </r>
      </text>
    </comment>
    <comment ref="N25" authorId="2" shapeId="0" xr:uid="{0DAB6AA4-38F9-49DE-80D9-0D312E9BE2F3}">
      <text>
        <r>
          <rPr>
            <sz val="9"/>
            <color indexed="81"/>
            <rFont val="Tahoma"/>
            <family val="2"/>
          </rPr>
          <t>If the excess heat is exported for heating of buildings, at a temperature below 150°C, provide the value of 150°C here.</t>
        </r>
      </text>
    </comment>
    <comment ref="N26" authorId="2" shapeId="0" xr:uid="{A27003BA-AEAE-4A3F-B98B-6F26B65FC227}">
      <text>
        <r>
          <rPr>
            <sz val="9"/>
            <color indexed="81"/>
            <rFont val="Tahoma"/>
            <family val="2"/>
          </rPr>
          <t>If the excess heat is exported for heating of buildings, at a temperature below 150°C, provide the value of 150°C here.</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Sabine Ziem</author>
    <author>Eloise Cotton</author>
    <author>Richard Taylor</author>
  </authors>
  <commentList>
    <comment ref="H2" authorId="0" shapeId="0" xr:uid="{D084BF53-2991-4192-A488-84B41A796AFC}">
      <text>
        <r>
          <rPr>
            <sz val="9"/>
            <color indexed="81"/>
            <rFont val="Tahoma"/>
            <family val="2"/>
          </rPr>
          <t>please specify in as much detail as possible where these inputs originate from. E.g. CHP unit or whichever external supplier (state where this supplier is located to estimate transport distances &amp; modes</t>
        </r>
      </text>
    </comment>
    <comment ref="I2" authorId="1" shapeId="0" xr:uid="{1D155759-A9CD-48F7-98F9-23D072DAB77C}">
      <text>
        <r>
          <rPr>
            <sz val="9"/>
            <color indexed="81"/>
            <rFont val="Tahoma"/>
            <family val="2"/>
          </rPr>
          <t>Recycle loops are not included in the GHG calculations, as they are not inputs/outputs that cross the pathway boundary, nor do they enter/leave the boundary of the individual process step</t>
        </r>
      </text>
    </comment>
    <comment ref="J2" authorId="1" shapeId="0" xr:uid="{EF01C214-DDED-448F-A7EB-F413EB8A40F5}">
      <text>
        <r>
          <rPr>
            <sz val="9"/>
            <color indexed="81"/>
            <rFont val="Tahoma"/>
            <family val="2"/>
          </rPr>
          <t>will be 0 for some inputs or outputs,  e.g. some chemicals will not have an LHV, or e.g. water</t>
        </r>
      </text>
    </comment>
    <comment ref="N2" authorId="2" shapeId="0" xr:uid="{4997E765-884A-446D-9AA7-F576EEEDC61B}">
      <text>
        <r>
          <rPr>
            <b/>
            <sz val="9"/>
            <color indexed="81"/>
            <rFont val="Tahoma"/>
            <family val="2"/>
          </rPr>
          <t>LCFF:</t>
        </r>
        <r>
          <rPr>
            <sz val="9"/>
            <color indexed="81"/>
            <rFont val="Tahoma"/>
            <family val="2"/>
          </rPr>
          <t xml:space="preserve">
Only applicable for co-product heat or steam, used for Carnot efficiency calculation, for emission allocation calculations</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Sabine Ziem</author>
    <author>Eloise Cotton</author>
    <author>Richard Taylor</author>
  </authors>
  <commentList>
    <comment ref="H2" authorId="0" shapeId="0" xr:uid="{5167259C-4D7F-47F9-B66C-AB6BE8574AD6}">
      <text>
        <r>
          <rPr>
            <sz val="9"/>
            <color indexed="81"/>
            <rFont val="Tahoma"/>
            <family val="2"/>
          </rPr>
          <t>please specify in as much detail as possible where these inputs originate from. E.g. CHP unit or whichever external supplier (state where this supplier is located to estimate transport distances &amp; modes</t>
        </r>
      </text>
    </comment>
    <comment ref="I2" authorId="1" shapeId="0" xr:uid="{EE26187E-F980-4E73-A82E-936AFB081B23}">
      <text>
        <r>
          <rPr>
            <sz val="9"/>
            <color indexed="81"/>
            <rFont val="Tahoma"/>
            <family val="2"/>
          </rPr>
          <t>Recycle loops are not included in the GHG calculations, as they are not inputs/outputs that cross the pathway boundary, nor do they enter/leave the boundary of the individual process step</t>
        </r>
      </text>
    </comment>
    <comment ref="J2" authorId="1" shapeId="0" xr:uid="{8DF25D94-A50C-4527-BF7E-538A75730498}">
      <text>
        <r>
          <rPr>
            <sz val="9"/>
            <color indexed="81"/>
            <rFont val="Tahoma"/>
            <family val="2"/>
          </rPr>
          <t>will be 0 for some inputs or outputs,  e.g. some chemicals will not have an LHV, or e.g. water</t>
        </r>
      </text>
    </comment>
    <comment ref="N2" authorId="2" shapeId="0" xr:uid="{BB8F27AE-F6B2-40E7-B8FD-687DFF6E021D}">
      <text>
        <r>
          <rPr>
            <b/>
            <sz val="9"/>
            <color indexed="81"/>
            <rFont val="Tahoma"/>
            <family val="2"/>
          </rPr>
          <t>LCFF:</t>
        </r>
        <r>
          <rPr>
            <sz val="9"/>
            <color indexed="81"/>
            <rFont val="Tahoma"/>
            <family val="2"/>
          </rPr>
          <t xml:space="preserve">
Only applicable for co-product heat or steam, used for Carnot efficiency calculation, for emission allocation calculations</t>
        </r>
      </text>
    </comment>
    <comment ref="N25" authorId="2" shapeId="0" xr:uid="{8DB8C02F-D630-45DF-8B6B-B9AECBCF3BAB}">
      <text>
        <r>
          <rPr>
            <sz val="9"/>
            <color indexed="81"/>
            <rFont val="Tahoma"/>
            <family val="2"/>
          </rPr>
          <t>If the excess heat is exported for heating of buildings, at a temperature below 150°C, provide the value of 150°C here.</t>
        </r>
      </text>
    </comment>
    <comment ref="N26" authorId="2" shapeId="0" xr:uid="{58B1B8C3-6F5C-42B9-8C6B-A60FE9035F7C}">
      <text>
        <r>
          <rPr>
            <sz val="9"/>
            <color indexed="81"/>
            <rFont val="Tahoma"/>
            <family val="2"/>
          </rPr>
          <t>If the excess heat is exported for heating of buildings, at a temperature below 150°C, provide the value of 150°C here.</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Sabine Ziem</author>
    <author>Eloise Cotton</author>
    <author>Richard Taylor</author>
  </authors>
  <commentList>
    <comment ref="H2" authorId="0" shapeId="0" xr:uid="{4F5FCEF5-A5BA-4227-A2A4-63EC87D0E696}">
      <text>
        <r>
          <rPr>
            <sz val="9"/>
            <color indexed="81"/>
            <rFont val="Tahoma"/>
            <family val="2"/>
          </rPr>
          <t>please specify in as much detail as possible where these inputs originate from. E.g. CHP unit or whichever external supplier (state where this supplier is located to estimate transport distances &amp; modes</t>
        </r>
      </text>
    </comment>
    <comment ref="I2" authorId="1" shapeId="0" xr:uid="{3C2B92EE-ECF8-4153-8D84-442DC00C03DF}">
      <text>
        <r>
          <rPr>
            <sz val="9"/>
            <color indexed="81"/>
            <rFont val="Tahoma"/>
            <family val="2"/>
          </rPr>
          <t>Recycle loops are not included in the GHG calculations, as they are not inputs/outputs that cross the pathway boundary, nor do they enter/leave the boundary of the individual process step</t>
        </r>
      </text>
    </comment>
    <comment ref="J2" authorId="1" shapeId="0" xr:uid="{17777163-E439-4778-A967-8FDAF53C8D06}">
      <text>
        <r>
          <rPr>
            <sz val="9"/>
            <color indexed="81"/>
            <rFont val="Tahoma"/>
            <family val="2"/>
          </rPr>
          <t>will be 0 for some inputs or outputs,  e.g. some chemicals will not have an LHV, or e.g. water</t>
        </r>
      </text>
    </comment>
    <comment ref="N2" authorId="2" shapeId="0" xr:uid="{5A90F1B7-A622-461E-92EA-1BCCCC12D130}">
      <text>
        <r>
          <rPr>
            <b/>
            <sz val="9"/>
            <color indexed="81"/>
            <rFont val="Tahoma"/>
            <family val="2"/>
          </rPr>
          <t>LCFF:</t>
        </r>
        <r>
          <rPr>
            <sz val="9"/>
            <color indexed="81"/>
            <rFont val="Tahoma"/>
            <family val="2"/>
          </rPr>
          <t xml:space="preserve">
Only applicable for co-product heat or steam, used for Carnot efficiency calculation, for emission allocation calculations</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Sabine Ziem</author>
    <author>Eloise Cotton</author>
    <author>Richard Taylor</author>
  </authors>
  <commentList>
    <comment ref="H2" authorId="0" shapeId="0" xr:uid="{0649CE82-714C-4F7D-A656-8416140DAD4F}">
      <text>
        <r>
          <rPr>
            <sz val="9"/>
            <color indexed="81"/>
            <rFont val="Tahoma"/>
            <family val="2"/>
          </rPr>
          <t>please specify in as much detail as possible where these inputs originate from. E.g. CHP unit or whichever external supplier (state where this supplier is located to estimate transport distances &amp; modes</t>
        </r>
      </text>
    </comment>
    <comment ref="I2" authorId="1" shapeId="0" xr:uid="{FFCF4C97-3B53-4027-882F-1C15C3E0D379}">
      <text>
        <r>
          <rPr>
            <sz val="9"/>
            <color indexed="81"/>
            <rFont val="Tahoma"/>
            <family val="2"/>
          </rPr>
          <t>Recycle loops are not included in the GHG calculations, as they are not inputs/outputs that cross the pathway boundary, nor do they enter/leave the boundary of the individual process step</t>
        </r>
      </text>
    </comment>
    <comment ref="J2" authorId="1" shapeId="0" xr:uid="{7C906AB7-78B8-44C0-AA9A-A7AFA473EC9E}">
      <text>
        <r>
          <rPr>
            <sz val="9"/>
            <color indexed="81"/>
            <rFont val="Tahoma"/>
            <family val="2"/>
          </rPr>
          <t>will be 0 for some inputs or outputs,  e.g. some chemicals will not have an LHV, or e.g. water</t>
        </r>
      </text>
    </comment>
    <comment ref="N2" authorId="2" shapeId="0" xr:uid="{9E985646-8995-4E56-BA03-0DDE5A53B137}">
      <text>
        <r>
          <rPr>
            <b/>
            <sz val="9"/>
            <color indexed="81"/>
            <rFont val="Tahoma"/>
            <family val="2"/>
          </rPr>
          <t>LCFF:</t>
        </r>
        <r>
          <rPr>
            <sz val="9"/>
            <color indexed="81"/>
            <rFont val="Tahoma"/>
            <family val="2"/>
          </rPr>
          <t xml:space="preserve">
Only applicable for co-product heat or steam, used for Carnot efficiency calculation, for emission allocation calculations</t>
        </r>
      </text>
    </comment>
    <comment ref="N25" authorId="2" shapeId="0" xr:uid="{E38A84A2-14DB-42BD-92CE-A5840368BEA8}">
      <text>
        <r>
          <rPr>
            <sz val="9"/>
            <color indexed="81"/>
            <rFont val="Tahoma"/>
            <family val="2"/>
          </rPr>
          <t>If the excess heat is exported for heating of buildings, at a temperature below 150°C, provide the value of 150°C here.</t>
        </r>
      </text>
    </comment>
    <comment ref="N26" authorId="2" shapeId="0" xr:uid="{609CD0F4-8746-44F9-9E59-8022A4EE8710}">
      <text>
        <r>
          <rPr>
            <sz val="9"/>
            <color indexed="81"/>
            <rFont val="Tahoma"/>
            <family val="2"/>
          </rPr>
          <t>If the excess heat is exported for heating of buildings, at a temperature below 150°C, provide the value of 150°C here.</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Sabine Ziem</author>
    <author>Eloise Cotton</author>
    <author>Richard Taylor</author>
  </authors>
  <commentList>
    <comment ref="H2" authorId="0" shapeId="0" xr:uid="{F15A4441-99A3-4917-8074-BA8BF83D3626}">
      <text>
        <r>
          <rPr>
            <sz val="9"/>
            <color indexed="81"/>
            <rFont val="Tahoma"/>
            <family val="2"/>
          </rPr>
          <t>please specify in as much detail as possible where these inputs originate from. E.g. CHP unit or whichever external supplier (state where this supplier is located to estimate transport distances &amp; modes</t>
        </r>
      </text>
    </comment>
    <comment ref="I2" authorId="1" shapeId="0" xr:uid="{8D19E02C-177A-4F1C-91EF-F119585BC075}">
      <text>
        <r>
          <rPr>
            <sz val="9"/>
            <color indexed="81"/>
            <rFont val="Tahoma"/>
            <family val="2"/>
          </rPr>
          <t>Recycle loops are not included in the GHG calculations, as they are not inputs/outputs that cross the pathway boundary, nor do they enter/leave the boundary of the individual process step</t>
        </r>
      </text>
    </comment>
    <comment ref="J2" authorId="1" shapeId="0" xr:uid="{685EB73A-CD6C-4919-9991-FA1664725E61}">
      <text>
        <r>
          <rPr>
            <sz val="9"/>
            <color indexed="81"/>
            <rFont val="Tahoma"/>
            <family val="2"/>
          </rPr>
          <t>will be 0 for some inputs or outputs,  e.g. some chemicals will not have an LHV, or e.g. water</t>
        </r>
      </text>
    </comment>
    <comment ref="N2" authorId="2" shapeId="0" xr:uid="{6FA918B0-BE6C-4B5D-8C5B-2F888429C512}">
      <text>
        <r>
          <rPr>
            <b/>
            <sz val="9"/>
            <color indexed="81"/>
            <rFont val="Tahoma"/>
            <family val="2"/>
          </rPr>
          <t>LCFF:</t>
        </r>
        <r>
          <rPr>
            <sz val="9"/>
            <color indexed="81"/>
            <rFont val="Tahoma"/>
            <family val="2"/>
          </rPr>
          <t xml:space="preserve">
Only applicable for co-product heat or steam, used for Carnot efficiency calculation, for emission allocation calculations</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Sabine Ziem</author>
    <author>Eloise Cotton</author>
    <author>Richard Taylor</author>
  </authors>
  <commentList>
    <comment ref="H2" authorId="0" shapeId="0" xr:uid="{5C5FD3F8-2331-4032-80CC-805931E11992}">
      <text>
        <r>
          <rPr>
            <sz val="9"/>
            <color indexed="81"/>
            <rFont val="Tahoma"/>
            <family val="2"/>
          </rPr>
          <t>please specify in as much detail as possible where these inputs originate from. E.g. CHP unit or whichever external supplier (state where this supplier is located to estimate transport distances &amp; modes</t>
        </r>
      </text>
    </comment>
    <comment ref="I2" authorId="1" shapeId="0" xr:uid="{A0D56710-E791-4410-871C-FB2B1D3F8BA6}">
      <text>
        <r>
          <rPr>
            <sz val="9"/>
            <color indexed="81"/>
            <rFont val="Tahoma"/>
            <family val="2"/>
          </rPr>
          <t>Recycle loops are not included in the GHG calculations, as they are not inputs/outputs that cross the pathway boundary, nor do they enter/leave the boundary of the individual process step</t>
        </r>
      </text>
    </comment>
    <comment ref="J2" authorId="1" shapeId="0" xr:uid="{FF804EC3-F6FB-44DF-B2F1-E92739D70026}">
      <text>
        <r>
          <rPr>
            <sz val="9"/>
            <color indexed="81"/>
            <rFont val="Tahoma"/>
            <family val="2"/>
          </rPr>
          <t>will be 0 for some inputs or outputs,  e.g. some chemicals will not have an LHV, or e.g. water</t>
        </r>
      </text>
    </comment>
    <comment ref="N2" authorId="2" shapeId="0" xr:uid="{634F8354-2D82-4872-9500-AC6C433D1833}">
      <text>
        <r>
          <rPr>
            <b/>
            <sz val="9"/>
            <color indexed="81"/>
            <rFont val="Tahoma"/>
            <family val="2"/>
          </rPr>
          <t>LCFF:</t>
        </r>
        <r>
          <rPr>
            <sz val="9"/>
            <color indexed="81"/>
            <rFont val="Tahoma"/>
            <family val="2"/>
          </rPr>
          <t xml:space="preserve">
Only applicable for co-product heat or steam, used for Carnot efficiency calculation, for emission allocation calculations</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Sabine Ziem</author>
    <author>Eloise Cotton</author>
    <author>Richard Taylor</author>
  </authors>
  <commentList>
    <comment ref="H2" authorId="0" shapeId="0" xr:uid="{77CECEFF-6F77-48FF-9B8E-8A79EA4D076D}">
      <text>
        <r>
          <rPr>
            <sz val="9"/>
            <color indexed="81"/>
            <rFont val="Tahoma"/>
            <family val="2"/>
          </rPr>
          <t>please specify in as much detail as possible where these inputs originate from. E.g. CHP unit or whichever external supplier (state where this supplier is located to estimate transport distances &amp; modes</t>
        </r>
      </text>
    </comment>
    <comment ref="I2" authorId="1" shapeId="0" xr:uid="{35602F84-5E03-40A9-B06F-DC1DBB083AEA}">
      <text>
        <r>
          <rPr>
            <sz val="9"/>
            <color indexed="81"/>
            <rFont val="Tahoma"/>
            <family val="2"/>
          </rPr>
          <t>Recycle loops are not included in the GHG calculations, as they are not inputs/outputs that cross the pathway boundary, nor do they enter/leave the boundary of the individual process step</t>
        </r>
      </text>
    </comment>
    <comment ref="J2" authorId="1" shapeId="0" xr:uid="{CA7B15A3-785E-4CB1-8F50-15CD742D2B17}">
      <text>
        <r>
          <rPr>
            <sz val="9"/>
            <color indexed="81"/>
            <rFont val="Tahoma"/>
            <family val="2"/>
          </rPr>
          <t>will be 0 for some inputs or outputs,  e.g. some chemicals will not have an LHV, or e.g. water</t>
        </r>
      </text>
    </comment>
    <comment ref="N2" authorId="2" shapeId="0" xr:uid="{588853A1-5571-420C-A38F-A515F50F4EAE}">
      <text>
        <r>
          <rPr>
            <b/>
            <sz val="9"/>
            <color indexed="81"/>
            <rFont val="Tahoma"/>
            <family val="2"/>
          </rPr>
          <t>LCFF:</t>
        </r>
        <r>
          <rPr>
            <sz val="9"/>
            <color indexed="81"/>
            <rFont val="Tahoma"/>
            <family val="2"/>
          </rPr>
          <t xml:space="preserve">
Only applicable for co-product heat or steam, used for Carnot efficiency calculation, for emission allocation calculations</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Sabine Ziem</author>
    <author>Eloise Cotton</author>
    <author>Richard Taylor</author>
  </authors>
  <commentList>
    <comment ref="H2" authorId="0" shapeId="0" xr:uid="{46C04F79-A7A5-4F67-B0A4-AC5CEEE56A9C}">
      <text>
        <r>
          <rPr>
            <sz val="9"/>
            <color indexed="81"/>
            <rFont val="Tahoma"/>
            <family val="2"/>
          </rPr>
          <t>please specify in as much detail as possible where these inputs originate from. E.g. CHP unit or whichever external supplier (state where this supplier is located to estimate transport distances &amp; modes</t>
        </r>
      </text>
    </comment>
    <comment ref="I2" authorId="1" shapeId="0" xr:uid="{475FCA8E-9A81-4524-BC89-1FBA78B6A842}">
      <text>
        <r>
          <rPr>
            <sz val="9"/>
            <color indexed="81"/>
            <rFont val="Tahoma"/>
            <family val="2"/>
          </rPr>
          <t>Recycle loops are not included in the GHG calculations, as they are not inputs/outputs that cross the pathway boundary, nor do they enter/leave the boundary of the individual process step</t>
        </r>
      </text>
    </comment>
    <comment ref="J2" authorId="1" shapeId="0" xr:uid="{34819042-FD10-4C93-BF4B-2D9D4761C600}">
      <text>
        <r>
          <rPr>
            <sz val="9"/>
            <color indexed="81"/>
            <rFont val="Tahoma"/>
            <family val="2"/>
          </rPr>
          <t>will be 0 for some inputs or outputs,  e.g. some chemicals will not have an LHV, or e.g. water</t>
        </r>
      </text>
    </comment>
    <comment ref="N2" authorId="2" shapeId="0" xr:uid="{79C284B1-17B3-46BD-9EDF-714E7A811A03}">
      <text>
        <r>
          <rPr>
            <b/>
            <sz val="9"/>
            <color indexed="81"/>
            <rFont val="Tahoma"/>
            <family val="2"/>
          </rPr>
          <t>LCFF:</t>
        </r>
        <r>
          <rPr>
            <sz val="9"/>
            <color indexed="81"/>
            <rFont val="Tahoma"/>
            <family val="2"/>
          </rPr>
          <t xml:space="preserve">
Only applicable for co-product heat or steam, used for Carnot efficiency calculation, for emission allocation calculations</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<sst xmlns="http://schemas.openxmlformats.org/spreadsheetml/2006/main" count="1667" uniqueCount="401">
  <si>
    <t xml:space="preserve"> </t>
  </si>
  <si>
    <t>Low Carbon Fuels Fund (LCFF) Window 1 - Appendix H: GHG emissions intensity</t>
  </si>
  <si>
    <t>Biogenic or Recycled Carbon Fuel consignment</t>
  </si>
  <si>
    <t>Project name</t>
  </si>
  <si>
    <t>Lead applicant</t>
  </si>
  <si>
    <t>Project location</t>
  </si>
  <si>
    <t>Type of plant</t>
  </si>
  <si>
    <t>Last project lifecycle stage to be funded under LCFF</t>
  </si>
  <si>
    <t>First full calendar year of operations</t>
  </si>
  <si>
    <t>Conversion technology pathway</t>
  </si>
  <si>
    <t>Feedstock (in this workbook)</t>
  </si>
  <si>
    <t>Biofuel or RCF consignment?</t>
  </si>
  <si>
    <t>If your plant is a demonstration, or a FOAK commercial only requesting Pre-FEED funding, you may choose to input a delivered feedstock emission intensity into the "Conversion to jet" tab instead of filling upstream steps</t>
  </si>
  <si>
    <t>Any plant may choose to use the SAF Mandate default value for downstream jet distribution emissions instead of filling downstream steps with their own data</t>
  </si>
  <si>
    <t>Do you wish to enter your own jet distribution step data?</t>
  </si>
  <si>
    <t>Legend</t>
  </si>
  <si>
    <t>Cells require data input</t>
  </si>
  <si>
    <t>Calculation cells</t>
  </si>
  <si>
    <t>Highlighted cell to match chosen year (cell input not required)</t>
  </si>
  <si>
    <t>Cell does not require data input and is not a calculation</t>
  </si>
  <si>
    <t>Workbook structure</t>
  </si>
  <si>
    <t>Guidance</t>
  </si>
  <si>
    <t>Project name, location, type, lifecycle stage, year, pathway, feedstock, consignment information, workbook legend, workbook structure and disclaimer. Complete the initial questions at the top of this worksheet</t>
  </si>
  <si>
    <t>Units</t>
  </si>
  <si>
    <t>Unit conversions that can be used throughout the workbook (additional conversions can be added if required)</t>
  </si>
  <si>
    <t>Assumptions</t>
  </si>
  <si>
    <t>Average grid mix electricity GHG emissions factor and PTL eligible shares to be used, other useful reference sources</t>
  </si>
  <si>
    <t>Summary</t>
  </si>
  <si>
    <t>Results tab showing module efficiencies, emissions, allocation between (co)products and chain total GHG emissions vs LCFF GHG threshold. Copy-paste into your application form</t>
  </si>
  <si>
    <t>System boundary</t>
  </si>
  <si>
    <t>Please provide a schematic representation of your system boundary, for the chosen consignment</t>
  </si>
  <si>
    <t>Additional evidence</t>
  </si>
  <si>
    <t>Evidence for wastes/residue, biomass sustainability criteria, RCF sustainable waste management standard, CO2 sourcing, non-waste fossil hydrogen limit, CCUS</t>
  </si>
  <si>
    <t>RCF counterfactual</t>
  </si>
  <si>
    <t>Calculation of the counterfactual GHG emissions of diverting waste fossil feedstock away from its current use</t>
  </si>
  <si>
    <t>Feedstock collection</t>
  </si>
  <si>
    <r>
      <t xml:space="preserve">Complete each of the applicable chain component worksheets, ensuring that all inputs and outputs for each process are captured. In each worksheet, a set of example inputs and outputs are provided. This should not be considered an exhaustive list, and some of the examples may not apply to your process, so </t>
    </r>
    <r>
      <rPr>
        <sz val="11"/>
        <color rgb="FFFF0000"/>
        <rFont val="Calibri"/>
        <family val="2"/>
      </rPr>
      <t xml:space="preserve">red text </t>
    </r>
    <r>
      <rPr>
        <sz val="11"/>
        <color rgb="FF000000"/>
        <rFont val="Calibri"/>
        <family val="2"/>
      </rPr>
      <t>should be deleted or adapted as appropriate.
The input and output values should be reported in tonnes/yr or MWh/yr. If you are converting from tonnes/hr or MW, please provide the assumed operating hours at the bottom of the worksheet. 
If a worksheet is not required, set the relevant row in column C in the Summary tab to "No", and this will keep the worksheet result as 100% efficiency, 100% allocation with no added GHG emissions (i.e. no impact).
The number of workbooks required will depend on (a) whether multiple/mixed feedstocks are used, and (b) the proposed plant(s):
(a) Complete separate Excel workbooks for each feedstock used. If using a mix of feedstocks, or your feedstock is a mix of biogenic and fossil waste fractions, complete separate Excel workbooks for each consignment, splitting step input &amp; output flow data across the different workbooks (noting flow LHVs and step conversion efficiencies can remain the same).
(b) For those applying for funding for a FOAK commercial plant, complete a workbook for each consignment from that plant. For those applying for funding for a demo plant, complete separate Excel workbooks, one for each consignment of the demo plant and one for each consignment for a future FOAK commercial scale plant (evidencing any integration/optimisation changes from the demo plant, or changes in assumed feedstocks).</t>
    </r>
  </si>
  <si>
    <t>Feedstock transport</t>
  </si>
  <si>
    <t>Pre-processing</t>
  </si>
  <si>
    <t>Pre-processed transport</t>
  </si>
  <si>
    <t>Conversion to intermediate</t>
  </si>
  <si>
    <t>Intermediate transport</t>
  </si>
  <si>
    <t>Conversion to jet</t>
  </si>
  <si>
    <t>Jet distribution 1</t>
  </si>
  <si>
    <t>Jet storage</t>
  </si>
  <si>
    <t>Jet distribution 2</t>
  </si>
  <si>
    <t>Aircraft refuelling</t>
  </si>
  <si>
    <t>Disclaimer</t>
  </si>
  <si>
    <t xml:space="preserve">An applicant achieving a satisfactory GHG emissions result within the template is not necessarily proof of compliance with the Low Carbon Fuels Fund’s GHG emissions eligibility criteria, nor with the UK's SAF mandate. </t>
  </si>
  <si>
    <t>ERM, WSP and DfT take no responsibility for any user errors or inconsistent datasets being used.</t>
  </si>
  <si>
    <t>The onus is on the applicant to carefully check all the data they input and any suggested datasets referenced within the tool that they rely on within their calculations.</t>
  </si>
  <si>
    <t>Only once a completed version of this workbook, accompanying workbooks for any other fuel consignments (where relevant) and all accompanying evidence have been subject to detailed review for validity and consistency (which will happen throughout the funding allocation process) will DfT be able to state whether a project is compliant with the GHG eligibility requirements of the Low Carbon Fuels Fund.</t>
  </si>
  <si>
    <t>Version control: v3.0</t>
  </si>
  <si>
    <t>Energy conversion factors</t>
  </si>
  <si>
    <t>From                                         To</t>
  </si>
  <si>
    <t>TJ</t>
  </si>
  <si>
    <t>Gcal</t>
  </si>
  <si>
    <t>Mtoe</t>
  </si>
  <si>
    <t>Mbtu</t>
  </si>
  <si>
    <t>GWh</t>
  </si>
  <si>
    <t>Terajoule (TJ)</t>
  </si>
  <si>
    <t>GigaCalorie (Gcal)</t>
  </si>
  <si>
    <t>million tonne of oil equivalent (Mtoe)</t>
  </si>
  <si>
    <t>million British thermal unit (Mbtu)</t>
  </si>
  <si>
    <t>GigaWatt hour (GWh)</t>
  </si>
  <si>
    <t>Mass conversion factors</t>
  </si>
  <si>
    <t>kg</t>
  </si>
  <si>
    <t>te</t>
  </si>
  <si>
    <t>lt</t>
  </si>
  <si>
    <t>st</t>
  </si>
  <si>
    <t>lb</t>
  </si>
  <si>
    <t>oz</t>
  </si>
  <si>
    <t>kilogramme (kg)</t>
  </si>
  <si>
    <t>tonne (te)</t>
  </si>
  <si>
    <t>long ton (lt)</t>
  </si>
  <si>
    <t>short ton (st)</t>
  </si>
  <si>
    <t>pound (lb)</t>
  </si>
  <si>
    <t>ounce (oz)</t>
  </si>
  <si>
    <t>Volume conversion factors</t>
  </si>
  <si>
    <t>gal US</t>
  </si>
  <si>
    <t>gal UK</t>
  </si>
  <si>
    <t>bbl</t>
  </si>
  <si>
    <t>ft3</t>
  </si>
  <si>
    <t>l</t>
  </si>
  <si>
    <t>m3</t>
  </si>
  <si>
    <t>US gallon (gal)</t>
  </si>
  <si>
    <t>UK gallon (gal)</t>
  </si>
  <si>
    <t>barrel (bbl)</t>
  </si>
  <si>
    <t>cubic feet (ft3)</t>
  </si>
  <si>
    <t>litre (l)</t>
  </si>
  <si>
    <t>cubic metre (m3)</t>
  </si>
  <si>
    <t>Length conversion factors</t>
  </si>
  <si>
    <t>in</t>
  </si>
  <si>
    <t>ft</t>
  </si>
  <si>
    <t>yd</t>
  </si>
  <si>
    <t>mi</t>
  </si>
  <si>
    <t>nmi</t>
  </si>
  <si>
    <t>m</t>
  </si>
  <si>
    <t>km</t>
  </si>
  <si>
    <t>inch (in)</t>
  </si>
  <si>
    <t>foot (ft)</t>
  </si>
  <si>
    <t>yard (yd)</t>
  </si>
  <si>
    <t>mile (mi)</t>
  </si>
  <si>
    <t>nautical mile (nmi)</t>
  </si>
  <si>
    <t>metre (m)</t>
  </si>
  <si>
    <t>kilometre (km)</t>
  </si>
  <si>
    <t>Power conversion factors</t>
  </si>
  <si>
    <t>HP</t>
  </si>
  <si>
    <t>kW</t>
  </si>
  <si>
    <t>horsepower (HP) - mechanic</t>
  </si>
  <si>
    <t>kilowatts (kW)</t>
  </si>
  <si>
    <t>Metric Prefixes</t>
  </si>
  <si>
    <t>10^x</t>
  </si>
  <si>
    <t>Prefix</t>
  </si>
  <si>
    <t>Symbol</t>
  </si>
  <si>
    <t>10^24</t>
  </si>
  <si>
    <t>yotta</t>
  </si>
  <si>
    <t>Y</t>
  </si>
  <si>
    <t>10^21</t>
  </si>
  <si>
    <t>zetta</t>
  </si>
  <si>
    <t>Z</t>
  </si>
  <si>
    <t>10^18</t>
  </si>
  <si>
    <t>exa</t>
  </si>
  <si>
    <t>E</t>
  </si>
  <si>
    <t>10^15</t>
  </si>
  <si>
    <t>peta</t>
  </si>
  <si>
    <t>P</t>
  </si>
  <si>
    <t>10^12</t>
  </si>
  <si>
    <t>tera</t>
  </si>
  <si>
    <t>T</t>
  </si>
  <si>
    <t>10^9</t>
  </si>
  <si>
    <t>giga</t>
  </si>
  <si>
    <t>G</t>
  </si>
  <si>
    <t>10^6</t>
  </si>
  <si>
    <t>mega</t>
  </si>
  <si>
    <t>M</t>
  </si>
  <si>
    <t>10^3</t>
  </si>
  <si>
    <t>kilo</t>
  </si>
  <si>
    <t>k</t>
  </si>
  <si>
    <t>10^2</t>
  </si>
  <si>
    <t>hecto</t>
  </si>
  <si>
    <t>h</t>
  </si>
  <si>
    <t>10^1</t>
  </si>
  <si>
    <t>deka</t>
  </si>
  <si>
    <t>da</t>
  </si>
  <si>
    <t>10^-1</t>
  </si>
  <si>
    <t>deci</t>
  </si>
  <si>
    <t>d</t>
  </si>
  <si>
    <t>10^-2</t>
  </si>
  <si>
    <t>centi</t>
  </si>
  <si>
    <t>c</t>
  </si>
  <si>
    <t>10^-3</t>
  </si>
  <si>
    <t>milli</t>
  </si>
  <si>
    <t>10^-6</t>
  </si>
  <si>
    <t>micro</t>
  </si>
  <si>
    <t>10^-9</t>
  </si>
  <si>
    <t>nano</t>
  </si>
  <si>
    <t>n</t>
  </si>
  <si>
    <t>10^-12</t>
  </si>
  <si>
    <t>pico</t>
  </si>
  <si>
    <t>p</t>
  </si>
  <si>
    <t>10^-15</t>
  </si>
  <si>
    <t>femto</t>
  </si>
  <si>
    <t>f</t>
  </si>
  <si>
    <t>10^-18</t>
  </si>
  <si>
    <t>atto</t>
  </si>
  <si>
    <t>a</t>
  </si>
  <si>
    <t>10^-21</t>
  </si>
  <si>
    <t>zepto</t>
  </si>
  <si>
    <t>z</t>
  </si>
  <si>
    <t>10^-24</t>
  </si>
  <si>
    <t>yocto</t>
  </si>
  <si>
    <t>y</t>
  </si>
  <si>
    <t xml:space="preserve">Sources: </t>
  </si>
  <si>
    <t>http://wds.iea.org/wds/pdf/documentation_co2_2012.pdf</t>
  </si>
  <si>
    <t>http://www.exo.net/~pauld/physics/Metric_prefixes.html</t>
  </si>
  <si>
    <t>Global warming potentials</t>
  </si>
  <si>
    <t>Greenhouse gas</t>
  </si>
  <si>
    <t>tCO2e/t of gas</t>
  </si>
  <si>
    <t>CO</t>
  </si>
  <si>
    <t>https://www.ipcc.ch/site/assets/uploads/2018/02/ar4-wg1-chapter2-1.pdf</t>
  </si>
  <si>
    <t>H2</t>
  </si>
  <si>
    <t>https://www.gov.uk/government/publications/atmospheric-implications-of-increased-hydrogen-use</t>
  </si>
  <si>
    <t>CH4</t>
  </si>
  <si>
    <t>https://www.gov.uk/government/publications/rtfo-and-saf-mandate-technical-information</t>
  </si>
  <si>
    <t>N2O</t>
  </si>
  <si>
    <t>Lists</t>
  </si>
  <si>
    <t>Project data</t>
  </si>
  <si>
    <t>Module use</t>
  </si>
  <si>
    <t>Yes</t>
  </si>
  <si>
    <t>No</t>
  </si>
  <si>
    <t>Not applicable</t>
  </si>
  <si>
    <t>GHG intensity of average grid mix electricity consumed by industrial users (gCO2e/MJe)</t>
  </si>
  <si>
    <t>First full calendar year of operations for your proposed plant</t>
  </si>
  <si>
    <t>Great Britain</t>
  </si>
  <si>
    <t>Northern Ireland</t>
  </si>
  <si>
    <t>Please note that these trajectories are based off the NESO FES Holistic Scenario (including BECCS) for GB, and SONI TES Self-Sustaining Scenario for NI. Actual in year grid factors will differ from these projections.</t>
  </si>
  <si>
    <t xml:space="preserve">These respective GB/NI grid intensities are to be used in your Appendix H Excel workbook(s) for any consumption of GB/NI grid electricity by your plant or components of your supply chain, as well as for any RCF feedstocks where GB/NI grid electricity is the displaced energy in the RCF counterfactual. </t>
  </si>
  <si>
    <t>These values include upstream &amp; generation GHG emissions for generation &amp; gross imports, as well as downstream T&amp;D losses. A floor value of zero has been taken for the purposes of the LCFF, to align with other UK Government policies.</t>
  </si>
  <si>
    <t>Compliance with the RTFO &amp; SAF Mandate Guidance during operations will rely on using actual grid factors (that apply this full scope of emissions) from "relevant competent authorities". Note current NESO and EirGrid live reporting of GB and NI grid intensities do NOT include upstream emissions.</t>
  </si>
  <si>
    <t xml:space="preserve">If your plant is proposing to start full operations in e.g. August 2029, your first full calendar year of operations is 2030. You should therefore use the 2030 grid factor above for the relevant location for any consumption of grid electricity. </t>
  </si>
  <si>
    <t>PTL-eligible share of average grid mix electricity</t>
  </si>
  <si>
    <t xml:space="preserve">Using the above NESO and SONI scenarios, the PTL-eligible shares of the average GB/NI grid mix has been derived in the table above. </t>
  </si>
  <si>
    <t>Electricity generation from wind, solar, hydroelectric, geothermal, tidal, wave and nuclear sources are included in the calculation of the PTL-eligible share. The shares of gross imports and storage discharge has been deemed non-eligible in these calculations for simplicity, and as full evidence requirements are not yet established.</t>
  </si>
  <si>
    <t>These values are to be used for the &gt;90% feedstock electricity eligibility calculations if your project plans to consume a proportion of average grid mix electricity as feedstock electricity in producing SAF.</t>
  </si>
  <si>
    <t>Note these indicative values are only for use in the Low Carbon Fuels Fund, and these values should not be used to determine eligibility for the SAF mandate or RCM, in either the first year of plant operations or any other given year.</t>
  </si>
  <si>
    <t>Useful links, references</t>
  </si>
  <si>
    <t>RTFO &amp; SAF Mandate technical guidance</t>
  </si>
  <si>
    <t>SAF Mandate Compliance guidance</t>
  </si>
  <si>
    <t>https://www.gov.uk/government/publications/saf-mandate-compliance</t>
  </si>
  <si>
    <t>UK Government conversion factors for Company Reporting.</t>
  </si>
  <si>
    <t>https://www.gov.uk/government/collections/government-conversion-factors-for-company-reporting</t>
  </si>
  <si>
    <t>0.13% methane loss per 1000km suggested for NTS gas grid transport</t>
  </si>
  <si>
    <t>https://www.gov.uk/government/publications/rtfo-biomethane</t>
  </si>
  <si>
    <t>0.45% methane loss suggested for gas distribution grid transport</t>
  </si>
  <si>
    <t>https://www.erm.com/contentassets/553cd40a6def42b196e32e4d70e149a1/zemo-low-carbon-hydrogen-wtt-pathways-full-report.pdf</t>
  </si>
  <si>
    <t>The following links can provide useful data sources that may be relevant</t>
  </si>
  <si>
    <t>UK &amp; Ireland Carbon Calculator</t>
  </si>
  <si>
    <t>https://www.gov.uk/government/publications/biofuels-carbon-calculator-rtfo</t>
  </si>
  <si>
    <t>UK Low Carbon Hydrogen Standard - guidance and annexes</t>
  </si>
  <si>
    <t>https://www.gov.uk/government/publications/uk-low-carbon-hydrogen-standard-emissions-reporting-and-sustainability-criteria</t>
  </si>
  <si>
    <t>UK Low Carbon Hydrogen Standard - data table annex</t>
  </si>
  <si>
    <t>https://assets.publishing.service.gov.uk/media/69678bf7a2bb8d22cd7b0d94/uk-low-carbon-hydrogen-standard-v4-data-annex-january-2026.pdf</t>
  </si>
  <si>
    <t>RED implementing act</t>
  </si>
  <si>
    <t>https://eur-lex.europa.eu/legal-content/EN/TXT/PDF/?uri=CELEX:02022R0996-20231230</t>
  </si>
  <si>
    <t>RED III text</t>
  </si>
  <si>
    <t>https://eur-lex.europa.eu/legal-content/EN/TXT/PDF/?uri=CELEX:02018L2001-20231120</t>
  </si>
  <si>
    <t>RED Delegated Act RFNBO/RCF GHG emissions</t>
  </si>
  <si>
    <t>https://eur-lex.europa.eu/legal-content/EN/TXT/PDF/?uri=CELEX:32023R1185</t>
  </si>
  <si>
    <t>ReFuelEUAviation text</t>
  </si>
  <si>
    <t>https://data.consilium.europa.eu/doc/document/PE-29-2023-INIT/en/pdf</t>
  </si>
  <si>
    <t>JRC updated GHG emission values of biofuels &amp; biomass fuels in RED</t>
  </si>
  <si>
    <t>https://publications.jrc.ec.europa.eu/repository/handle/JRC142012</t>
  </si>
  <si>
    <t>JRC LCA comparison of hydrogen delivery options within Europe</t>
  </si>
  <si>
    <t>https://publications.jrc.ec.europa.eu/repository/handle/JRC137953</t>
  </si>
  <si>
    <t>JEC WTT v5 (old)</t>
  </si>
  <si>
    <t>https://publications.jrc.ec.europa.eu/repository/handle/JRC119036</t>
  </si>
  <si>
    <t>JRC report for biofuel GHG default values (old)</t>
  </si>
  <si>
    <t>https://publications.jrc.ec.europa.eu/repository/handle/JRC104483</t>
  </si>
  <si>
    <t>JRC input database for biofuel GHG default values (old)</t>
  </si>
  <si>
    <t>https://data.jrc.ec.europa.eu/dataset/e51f4304-7023-4fca-8900-7d206f89b914</t>
  </si>
  <si>
    <t>JRC report for solid/gaseous biogenic GHG default values (old)</t>
  </si>
  <si>
    <t>https://publications.jrc.ec.europa.eu/repository/handle/JRC104759</t>
  </si>
  <si>
    <t>https://data.jrc.ec.europa.eu/dataset/jrc-alf-bio-bioenergy_jrc_annexvi_com2016-767_v1_july17</t>
  </si>
  <si>
    <t>EcoInvent/ISCC database of GHG emissions (old)</t>
  </si>
  <si>
    <t>https://web.archive.org/web/20190605065129/http://www.arb.ca.gov/fuels/lcfs/workgroups/lcfssustain/ISCC_EU_205_GHG_Calculation_and_GHG_Audit_2.3_eng.pdf</t>
  </si>
  <si>
    <t>IEA Net Zero Emissions by 2050 scenario</t>
  </si>
  <si>
    <t>https://iea.blob.core.windows.net/assets/deebef5d-0c34-4539-9d0c-10b13d840027/NetZeroby2050-ARoadmapfortheGlobalEnergySector_CORR.pdf</t>
  </si>
  <si>
    <r>
      <t xml:space="preserve">Supply chain module 
</t>
    </r>
    <r>
      <rPr>
        <sz val="11"/>
        <color rgb="FF000000"/>
        <rFont val="Calibri"/>
        <family val="2"/>
      </rPr>
      <t>(module &amp; tab names can be altered)</t>
    </r>
  </si>
  <si>
    <r>
      <t xml:space="preserve">Is the module used? 
</t>
    </r>
    <r>
      <rPr>
        <sz val="11"/>
        <color rgb="FF000000"/>
        <rFont val="Calibri"/>
        <family val="2"/>
      </rPr>
      <t>(to complete)</t>
    </r>
  </si>
  <si>
    <r>
      <t xml:space="preserve">Module efficiency </t>
    </r>
    <r>
      <rPr>
        <sz val="11"/>
        <color rgb="FF000000"/>
        <rFont val="Calibri"/>
        <family val="2"/>
      </rPr>
      <t>(MJ</t>
    </r>
    <r>
      <rPr>
        <vertAlign val="subscript"/>
        <sz val="11"/>
        <color rgb="FF000000"/>
        <rFont val="Calibri"/>
        <family val="2"/>
      </rPr>
      <t>LHV</t>
    </r>
    <r>
      <rPr>
        <sz val="11"/>
        <color rgb="FF000000"/>
        <rFont val="Calibri"/>
        <family val="2"/>
      </rPr>
      <t xml:space="preserve"> main output/ MJ</t>
    </r>
    <r>
      <rPr>
        <vertAlign val="subscript"/>
        <sz val="11"/>
        <color rgb="FF000000"/>
        <rFont val="Calibri"/>
        <family val="2"/>
      </rPr>
      <t>LHV</t>
    </r>
    <r>
      <rPr>
        <sz val="11"/>
        <color rgb="FF000000"/>
        <rFont val="Calibri"/>
        <family val="2"/>
      </rPr>
      <t xml:space="preserve"> main input)</t>
    </r>
  </si>
  <si>
    <r>
      <t xml:space="preserve">Cumulative backward chain efficiency 
</t>
    </r>
    <r>
      <rPr>
        <sz val="11"/>
        <color rgb="FF000000"/>
        <rFont val="Calibri"/>
        <family val="2"/>
      </rPr>
      <t>(MJ</t>
    </r>
    <r>
      <rPr>
        <vertAlign val="subscript"/>
        <sz val="11"/>
        <color rgb="FF000000"/>
        <rFont val="Calibri"/>
        <family val="2"/>
      </rPr>
      <t>LHV</t>
    </r>
    <r>
      <rPr>
        <sz val="11"/>
        <color rgb="FF000000"/>
        <rFont val="Calibri"/>
        <family val="2"/>
      </rPr>
      <t xml:space="preserve"> module main output/MJ</t>
    </r>
    <r>
      <rPr>
        <vertAlign val="subscript"/>
        <sz val="11"/>
        <color rgb="FF000000"/>
        <rFont val="Calibri"/>
        <family val="2"/>
      </rPr>
      <t>LHV</t>
    </r>
    <r>
      <rPr>
        <sz val="11"/>
        <color rgb="FF000000"/>
        <rFont val="Calibri"/>
        <family val="2"/>
      </rPr>
      <t xml:space="preserve"> final fuel)</t>
    </r>
  </si>
  <si>
    <r>
      <t xml:space="preserve">GHG emissions from module, WITHOUT allocation
</t>
    </r>
    <r>
      <rPr>
        <sz val="11"/>
        <color rgb="FF000000"/>
        <rFont val="Calibri"/>
        <family val="2"/>
      </rPr>
      <t>(gCO</t>
    </r>
    <r>
      <rPr>
        <vertAlign val="subscript"/>
        <sz val="11"/>
        <color rgb="FF000000"/>
        <rFont val="Calibri"/>
        <family val="2"/>
      </rPr>
      <t>2</t>
    </r>
    <r>
      <rPr>
        <sz val="11"/>
        <color rgb="FF000000"/>
        <rFont val="Calibri"/>
        <family val="2"/>
      </rPr>
      <t>e/MJ</t>
    </r>
    <r>
      <rPr>
        <vertAlign val="subscript"/>
        <sz val="11"/>
        <color rgb="FF000000"/>
        <rFont val="Calibri"/>
        <family val="2"/>
      </rPr>
      <t>LHV</t>
    </r>
    <r>
      <rPr>
        <sz val="11"/>
        <color rgb="FF000000"/>
        <rFont val="Calibri"/>
        <family val="2"/>
      </rPr>
      <t xml:space="preserve"> module main output)</t>
    </r>
  </si>
  <si>
    <r>
      <t xml:space="preserve">GHG emissions from module, WITHOUT allocation
</t>
    </r>
    <r>
      <rPr>
        <sz val="11"/>
        <color rgb="FF000000"/>
        <rFont val="Calibri"/>
        <family val="2"/>
      </rPr>
      <t>(gCO</t>
    </r>
    <r>
      <rPr>
        <vertAlign val="subscript"/>
        <sz val="11"/>
        <color rgb="FF000000"/>
        <rFont val="Calibri"/>
        <family val="2"/>
      </rPr>
      <t>2</t>
    </r>
    <r>
      <rPr>
        <sz val="11"/>
        <color rgb="FF000000"/>
        <rFont val="Calibri"/>
        <family val="2"/>
      </rPr>
      <t>e/MJ</t>
    </r>
    <r>
      <rPr>
        <vertAlign val="subscript"/>
        <sz val="11"/>
        <color rgb="FF000000"/>
        <rFont val="Calibri"/>
        <family val="2"/>
      </rPr>
      <t>LHV</t>
    </r>
    <r>
      <rPr>
        <sz val="11"/>
        <color rgb="FF000000"/>
        <rFont val="Calibri"/>
        <family val="2"/>
      </rPr>
      <t xml:space="preserve"> final fuel)</t>
    </r>
  </si>
  <si>
    <t>Allocation of GHG emissions to main output of each module</t>
  </si>
  <si>
    <t>Cumulative backward chain allocation of GHG emissions</t>
  </si>
  <si>
    <r>
      <t xml:space="preserve">GHG emissions from module, WITH allocation </t>
    </r>
    <r>
      <rPr>
        <sz val="11"/>
        <color rgb="FF000000"/>
        <rFont val="Calibri"/>
        <family val="2"/>
      </rPr>
      <t>(gCO</t>
    </r>
    <r>
      <rPr>
        <vertAlign val="subscript"/>
        <sz val="11"/>
        <color rgb="FF000000"/>
        <rFont val="Calibri"/>
        <family val="2"/>
      </rPr>
      <t>2</t>
    </r>
    <r>
      <rPr>
        <sz val="11"/>
        <color rgb="FF000000"/>
        <rFont val="Calibri"/>
        <family val="2"/>
      </rPr>
      <t>e/MJ</t>
    </r>
    <r>
      <rPr>
        <vertAlign val="subscript"/>
        <sz val="11"/>
        <color rgb="FF000000"/>
        <rFont val="Calibri"/>
        <family val="2"/>
      </rPr>
      <t>LHV</t>
    </r>
    <r>
      <rPr>
        <sz val="11"/>
        <color rgb="FF000000"/>
        <rFont val="Calibri"/>
        <family val="2"/>
      </rPr>
      <t xml:space="preserve"> final fuel)</t>
    </r>
  </si>
  <si>
    <t>Outstanding actions for the modules</t>
  </si>
  <si>
    <t>NA</t>
  </si>
  <si>
    <t>Total chain</t>
  </si>
  <si>
    <t>Check all the required information has been provided in the relevant modules above</t>
  </si>
  <si>
    <t>Low Carbon Fuels Fund threshold</t>
  </si>
  <si>
    <t>Include a copy of this table in your application form</t>
  </si>
  <si>
    <t>Please provide a schematic representation of your system boundary and supply chain for the fuel consignment(s) analysed in this Workbook</t>
  </si>
  <si>
    <t>If applicable, evidence that biomass feedstock would qualify as a sustainable residue or waste, and is not subject to the HEFA cap</t>
  </si>
  <si>
    <t>If applicable, evidence that biomass feedstock meets land, forest and/or soil carbon criteria</t>
  </si>
  <si>
    <t>If applicable, evidence that biomass or RCF feedstock meets definition of a "waste"</t>
  </si>
  <si>
    <t>If applicable, evidence of compliance with waste hierarchy</t>
  </si>
  <si>
    <t>If applicable, evidence of RCF feedstock compliance with the sustainable waste management standard</t>
  </si>
  <si>
    <t>If applicable, evidence of eligibility of the original biomass feedstock used to generate any source-specific process input electricity/heat</t>
  </si>
  <si>
    <t>If applicable, evidence on eligibility of CO2 sourcing</t>
  </si>
  <si>
    <t>If applicable, calculation of the amount of non-waste fossil-fuel derived hydrogen used compared to total jet output (and compliance with 10% threshold)</t>
  </si>
  <si>
    <t>If applicable, evidence for CCS use and compliance with RTFO &amp; SAF Mandate Technical Guidance requirements</t>
  </si>
  <si>
    <t>If applicable, evidence for CCU use and compliance with RTFO &amp; SAF Mandate Technical Guidance requirements</t>
  </si>
  <si>
    <t>Other relevant evidence</t>
  </si>
  <si>
    <t>Recycled Carbon Fuels counterfactual emissions</t>
  </si>
  <si>
    <t>This worksheet should only be filled in if considering a recycled carbon fuel (RCF) consignment within this Excel workbook (as selected in the Guidance worksheet).</t>
  </si>
  <si>
    <t>Following the RTFO &amp; SAF Mandate Guidance, DfT include emissions arising from the diversion of RCF feedstocks from their existing counterfactual use within the total RCF emissions calculation.</t>
  </si>
  <si>
    <t>For the fossil fraction of RDF, the current counterfactual use is set as Energy-from-Waste combustion with electricity generation (no heat sales, and no CCS), at 22% net electrical efficiency.</t>
  </si>
  <si>
    <t>The emission factor for the displaced electricity in the counterfactual should be the latest published figures for a full reporting year for the average generation of that electricity in the country where the feedstock and fuel is produced.</t>
  </si>
  <si>
    <t>For the purposes of the LCFF, the grid electricity intensity trajectory in the Assumptions worksheet shall be used.</t>
  </si>
  <si>
    <t>For industrial waste fossil gases, for the purposes of the LCFF, the same default counterfactual should be considered, i.e. electricity generation (no heat sales, and no CCS) at 22% net electrical efficiency.</t>
  </si>
  <si>
    <t>However, an alternative counterfactual for industrial waste fossil gases could be considered at the production plant level if sufficient evidence is provided below.</t>
  </si>
  <si>
    <t>Suppliers of RCFs produced from industrial waste fossil gases must demonstrate that heat generation is not displaced by the production of RCFs. If heat is displaced, then the counterfactual use will need to be set as heat generation, and the calculations below will need adjusted.</t>
  </si>
  <si>
    <t>The industrial facility generating the waste fossil gases also must demonstrate that they are not counting or claiming (e.g. under an Emissions Trading Scheme) a reduction in their GHG emissions from diverting gases to RCF production, and that these avoided GHG emissions have not been attributed to the final fuel.</t>
  </si>
  <si>
    <r>
      <t>This worksheet calculates the fossil feedstock counterfactual emissions in gCO</t>
    </r>
    <r>
      <rPr>
        <vertAlign val="subscript"/>
        <sz val="11"/>
        <color rgb="FF000000"/>
        <rFont val="Calibri"/>
        <family val="2"/>
      </rPr>
      <t>2</t>
    </r>
    <r>
      <rPr>
        <sz val="11"/>
        <color rgb="FF000000"/>
        <rFont val="Calibri"/>
        <family val="2"/>
      </rPr>
      <t>e/MJ</t>
    </r>
    <r>
      <rPr>
        <vertAlign val="subscript"/>
        <sz val="11"/>
        <color rgb="FF000000"/>
        <rFont val="Calibri"/>
        <family val="2"/>
      </rPr>
      <t>LHV</t>
    </r>
    <r>
      <rPr>
        <sz val="11"/>
        <color rgb="FF000000"/>
        <rFont val="Calibri"/>
        <family val="2"/>
      </rPr>
      <t xml:space="preserve"> of final fuel (prior to allocation), which will feed into the "Summary" tab (cell F3)</t>
    </r>
  </si>
  <si>
    <r>
      <t>E</t>
    </r>
    <r>
      <rPr>
        <vertAlign val="subscript"/>
        <sz val="11"/>
        <color rgb="FF000000"/>
        <rFont val="Calibri"/>
        <family val="2"/>
      </rPr>
      <t>disp</t>
    </r>
  </si>
  <si>
    <r>
      <t>Emissions from displaced energy use (gCO</t>
    </r>
    <r>
      <rPr>
        <vertAlign val="subscript"/>
        <sz val="11"/>
        <color rgb="FF000000"/>
        <rFont val="Calibri"/>
        <family val="2"/>
      </rPr>
      <t>2</t>
    </r>
    <r>
      <rPr>
        <sz val="11"/>
        <color rgb="FF000000"/>
        <rFont val="Calibri"/>
        <family val="2"/>
      </rPr>
      <t>e/MJ</t>
    </r>
    <r>
      <rPr>
        <vertAlign val="subscript"/>
        <sz val="11"/>
        <color rgb="FF000000"/>
        <rFont val="Calibri"/>
        <family val="2"/>
      </rPr>
      <t>LHV</t>
    </r>
    <r>
      <rPr>
        <sz val="11"/>
        <color rgb="FF000000"/>
        <rFont val="Calibri"/>
        <family val="2"/>
      </rPr>
      <t>) - prior to allocation</t>
    </r>
  </si>
  <si>
    <r>
      <t>Ef</t>
    </r>
    <r>
      <rPr>
        <vertAlign val="subscript"/>
        <sz val="11"/>
        <color rgb="FF000000"/>
        <rFont val="Calibri"/>
        <family val="2"/>
      </rPr>
      <t>e</t>
    </r>
  </si>
  <si>
    <t>Efficiency of conversion in counterfactual use (%). 22% is assuming EfW power generation is the appropriate counterfactual for your feedstock. Change this value if using a different counterfactual</t>
  </si>
  <si>
    <r>
      <t>E</t>
    </r>
    <r>
      <rPr>
        <vertAlign val="subscript"/>
        <sz val="11"/>
        <color rgb="FF000000"/>
        <rFont val="Calibri"/>
        <family val="2"/>
      </rPr>
      <t>e</t>
    </r>
  </si>
  <si>
    <r>
      <t>Emission factor of the displaced energy in counterfactual (gCO</t>
    </r>
    <r>
      <rPr>
        <vertAlign val="subscript"/>
        <sz val="11"/>
        <color rgb="FF000000"/>
        <rFont val="Calibri"/>
        <family val="2"/>
      </rPr>
      <t>2</t>
    </r>
    <r>
      <rPr>
        <sz val="11"/>
        <color rgb="FF000000"/>
        <rFont val="Calibri"/>
        <family val="2"/>
      </rPr>
      <t>e/MJ</t>
    </r>
    <r>
      <rPr>
        <vertAlign val="subscript"/>
        <sz val="11"/>
        <color rgb="FF000000"/>
        <rFont val="Calibri"/>
        <family val="2"/>
      </rPr>
      <t>LHV</t>
    </r>
    <r>
      <rPr>
        <sz val="11"/>
        <color rgb="FF000000"/>
        <rFont val="Calibri"/>
        <family val="2"/>
      </rPr>
      <t>). If GB/NI grid power, use the factor in the Assumptions tab for the first full year of operations. If overseas power, use published projections for the relevant country and year. If another counterfactual applies, e.g. heat generation, input the emissions factor</t>
    </r>
  </si>
  <si>
    <r>
      <t>Ef</t>
    </r>
    <r>
      <rPr>
        <vertAlign val="subscript"/>
        <sz val="11"/>
        <color rgb="FF000000"/>
        <rFont val="Calibri"/>
        <family val="2"/>
      </rPr>
      <t>RCF</t>
    </r>
  </si>
  <si>
    <t>Efficiency of feedstock conversion to RCF (%), calculated from the total chain efficiency</t>
  </si>
  <si>
    <t>Evidence for any alternative counterfactual for industrial waste fossil gases - state clearly how the gas is used, what output product is being displaced, the efficiency of its generation and how much product is displaced, and its emissions factor (in what year), and feed this into the above calculations</t>
  </si>
  <si>
    <t>Evidence that industrial waste fossil gases used in RCFs are not displacing heat generation. Or if heat is being displaced, state the efficiency of its generation and how much heat is being displaced, and its emissions factor (in what year), and feed this into the above calculations</t>
  </si>
  <si>
    <t>Evidence that avoided GHG emissions from industrial waste fossil gases are not already counted elsewhere (e.g. in an Emissions Trading Scheme), and that they have not been attributed to the final fuel</t>
  </si>
  <si>
    <t>Demonstration project or FOAK Pre-FEED project selected and no upstream data available - enter delivered feedstock emission factor in the "Conversion to jet" worksheet</t>
  </si>
  <si>
    <t>Type of input/output</t>
  </si>
  <si>
    <t>Description of input/output</t>
  </si>
  <si>
    <t>Value</t>
  </si>
  <si>
    <t>Further flow details (e.g. energy source, type, distance, temperature, pressure, purity)</t>
  </si>
  <si>
    <t>Source / evidence (e.g. reports, contracts, delivery notes, lab tests, model)</t>
  </si>
  <si>
    <t>Flow in from/out to:</t>
  </si>
  <si>
    <t>Does the flow cross the GHG assessment boundary?</t>
  </si>
  <si>
    <r>
      <t>Lower heating value [LHV] (MJ/kg</t>
    </r>
    <r>
      <rPr>
        <b/>
        <vertAlign val="subscript"/>
        <sz val="11"/>
        <color rgb="FF000098"/>
        <rFont val="Calibri"/>
        <family val="2"/>
      </rPr>
      <t>dry</t>
    </r>
    <r>
      <rPr>
        <b/>
        <sz val="11"/>
        <color rgb="FF000098"/>
        <rFont val="Calibri"/>
        <family val="2"/>
      </rPr>
      <t>)</t>
    </r>
  </si>
  <si>
    <r>
      <t>Reference for LHV</t>
    </r>
    <r>
      <rPr>
        <b/>
        <vertAlign val="subscript"/>
        <sz val="11"/>
        <color rgb="FF000098"/>
        <rFont val="Calibri"/>
        <family val="2"/>
      </rPr>
      <t>dry</t>
    </r>
  </si>
  <si>
    <t>Moisture content (kg water/kg as received)</t>
  </si>
  <si>
    <t>Reference for moisture content</t>
  </si>
  <si>
    <r>
      <t>Co-product heat/steam temperature (</t>
    </r>
    <r>
      <rPr>
        <b/>
        <sz val="11"/>
        <color rgb="FF000098"/>
        <rFont val="Aptos Narrow"/>
        <family val="2"/>
      </rPr>
      <t>°</t>
    </r>
    <r>
      <rPr>
        <b/>
        <sz val="11"/>
        <color rgb="FF000098"/>
        <rFont val="Calibri"/>
        <family val="2"/>
      </rPr>
      <t>C)</t>
    </r>
  </si>
  <si>
    <r>
      <t>Equivalent energy flow (MWh/yr LHV</t>
    </r>
    <r>
      <rPr>
        <b/>
        <vertAlign val="subscript"/>
        <sz val="11"/>
        <color rgb="FF000098"/>
        <rFont val="Calibri"/>
        <family val="2"/>
      </rPr>
      <t>wet</t>
    </r>
    <r>
      <rPr>
        <b/>
        <sz val="11"/>
        <color rgb="FF000098"/>
        <rFont val="Calibri"/>
        <family val="2"/>
      </rPr>
      <t>)</t>
    </r>
  </si>
  <si>
    <r>
      <t>Module efficiency (MJ</t>
    </r>
    <r>
      <rPr>
        <b/>
        <vertAlign val="subscript"/>
        <sz val="11"/>
        <color rgb="FF000098"/>
        <rFont val="Calibri"/>
        <family val="2"/>
      </rPr>
      <t>LHV wet</t>
    </r>
    <r>
      <rPr>
        <b/>
        <sz val="11"/>
        <color rgb="FF000098"/>
        <rFont val="Calibri"/>
        <family val="2"/>
      </rPr>
      <t xml:space="preserve"> module main output/MJ</t>
    </r>
    <r>
      <rPr>
        <b/>
        <vertAlign val="subscript"/>
        <sz val="11"/>
        <color rgb="FF000098"/>
        <rFont val="Calibri"/>
        <family val="2"/>
      </rPr>
      <t>LHV wet</t>
    </r>
    <r>
      <rPr>
        <b/>
        <sz val="11"/>
        <color rgb="FF000098"/>
        <rFont val="Calibri"/>
        <family val="2"/>
      </rPr>
      <t xml:space="preserve"> module main input)</t>
    </r>
  </si>
  <si>
    <r>
      <t>Equivalent energy flow for allocation (MWh/yr LHV</t>
    </r>
    <r>
      <rPr>
        <b/>
        <vertAlign val="subscript"/>
        <sz val="11"/>
        <color rgb="FF000098"/>
        <rFont val="Calibri"/>
        <family val="2"/>
      </rPr>
      <t>allocation</t>
    </r>
    <r>
      <rPr>
        <b/>
        <sz val="11"/>
        <color rgb="FF000098"/>
        <rFont val="Calibri"/>
        <family val="2"/>
      </rPr>
      <t>)</t>
    </r>
  </si>
  <si>
    <r>
      <t>Energy allocation (MJ</t>
    </r>
    <r>
      <rPr>
        <b/>
        <vertAlign val="subscript"/>
        <sz val="11"/>
        <color rgb="FF000098"/>
        <rFont val="Calibri"/>
        <family val="2"/>
      </rPr>
      <t>LHV allocation</t>
    </r>
    <r>
      <rPr>
        <b/>
        <sz val="11"/>
        <color rgb="FF000098"/>
        <rFont val="Calibri"/>
        <family val="2"/>
      </rPr>
      <t xml:space="preserve"> main product/MJ</t>
    </r>
    <r>
      <rPr>
        <b/>
        <vertAlign val="subscript"/>
        <sz val="11"/>
        <color rgb="FF000098"/>
        <rFont val="Calibri"/>
        <family val="2"/>
      </rPr>
      <t>LHV allocation</t>
    </r>
    <r>
      <rPr>
        <b/>
        <sz val="11"/>
        <color rgb="FF000098"/>
        <rFont val="Calibri"/>
        <family val="2"/>
      </rPr>
      <t xml:space="preserve"> all module products)</t>
    </r>
  </si>
  <si>
    <t>GHG intensity 
(gCO2e/kg of material) - for materials with tonnes/yr units</t>
  </si>
  <si>
    <r>
      <t>GHG intensity 
(gCO</t>
    </r>
    <r>
      <rPr>
        <b/>
        <vertAlign val="subscript"/>
        <sz val="11"/>
        <color rgb="FF000098"/>
        <rFont val="Calibri"/>
        <family val="2"/>
      </rPr>
      <t>2</t>
    </r>
    <r>
      <rPr>
        <b/>
        <sz val="11"/>
        <color rgb="FF000098"/>
        <rFont val="Calibri"/>
        <family val="2"/>
      </rPr>
      <t>e/MJ</t>
    </r>
    <r>
      <rPr>
        <b/>
        <vertAlign val="subscript"/>
        <sz val="11"/>
        <color rgb="FF000098"/>
        <rFont val="Calibri"/>
        <family val="2"/>
      </rPr>
      <t>LHV wet</t>
    </r>
    <r>
      <rPr>
        <b/>
        <sz val="11"/>
        <color rgb="FF000098"/>
        <rFont val="Calibri"/>
        <family val="2"/>
      </rPr>
      <t xml:space="preserve"> of energy) - for materials with MWh/yr (LHV) units</t>
    </r>
  </si>
  <si>
    <t>Reference for GHG intensity</t>
  </si>
  <si>
    <r>
      <t>GHG emissions (gCO</t>
    </r>
    <r>
      <rPr>
        <b/>
        <vertAlign val="subscript"/>
        <sz val="11"/>
        <color rgb="FF000098"/>
        <rFont val="Calibri"/>
        <family val="2"/>
      </rPr>
      <t>2</t>
    </r>
    <r>
      <rPr>
        <b/>
        <sz val="11"/>
        <color rgb="FF000098"/>
        <rFont val="Calibri"/>
        <family val="2"/>
      </rPr>
      <t>e/MJ</t>
    </r>
    <r>
      <rPr>
        <b/>
        <vertAlign val="subscript"/>
        <sz val="11"/>
        <color rgb="FF000098"/>
        <rFont val="Calibri"/>
        <family val="2"/>
      </rPr>
      <t>LHV</t>
    </r>
    <r>
      <rPr>
        <b/>
        <sz val="11"/>
        <color rgb="FF000098"/>
        <rFont val="Calibri"/>
        <family val="2"/>
      </rPr>
      <t xml:space="preserve"> module main output), WITHOUT allocation</t>
    </r>
  </si>
  <si>
    <t>Comments &amp; questions</t>
  </si>
  <si>
    <t>Main input</t>
  </si>
  <si>
    <t>Module main feedstock</t>
  </si>
  <si>
    <t>e.g. Fossil fraction of MSW</t>
  </si>
  <si>
    <t>tonnes/yr</t>
  </si>
  <si>
    <t>Energy supply and input materials</t>
  </si>
  <si>
    <t>Energy</t>
  </si>
  <si>
    <t>e.g. Electricity</t>
  </si>
  <si>
    <t>MWh/yr (LHV)</t>
  </si>
  <si>
    <t>Accounting for only the emissions in supplying this input. Record any GHGs released on use in outputs table below</t>
  </si>
  <si>
    <t>e.g. Natural gas</t>
  </si>
  <si>
    <t>e.g. Diesel</t>
  </si>
  <si>
    <t>e.g. Heating oil</t>
  </si>
  <si>
    <t>Chemicals</t>
  </si>
  <si>
    <t>e.g. Oxygen</t>
  </si>
  <si>
    <t>e.g. Chemicals</t>
  </si>
  <si>
    <t>Materials</t>
  </si>
  <si>
    <t>e.g. Catalyst</t>
  </si>
  <si>
    <t xml:space="preserve">e.g. Water </t>
  </si>
  <si>
    <t>Main output and co-products</t>
  </si>
  <si>
    <t>Module main output</t>
  </si>
  <si>
    <t>Co-products</t>
  </si>
  <si>
    <t>(Unlikely to be any arising from this step)</t>
  </si>
  <si>
    <t>Residues, wastes and emissions</t>
  </si>
  <si>
    <t>Wastes</t>
  </si>
  <si>
    <t>e.g. Wastewater</t>
  </si>
  <si>
    <t>Accounting for the emissions in disposing of this output</t>
  </si>
  <si>
    <t>e.g. Reject materials, losses</t>
  </si>
  <si>
    <t>Residues</t>
  </si>
  <si>
    <t>e.g. Sulphur</t>
  </si>
  <si>
    <t>e.g. Ash</t>
  </si>
  <si>
    <t>CO2 emitted</t>
  </si>
  <si>
    <t>e.g. Fossil CO2 emitted onsite from use of inputs</t>
  </si>
  <si>
    <t>Fossil CO2 generated and emitted (no CO2 capture) is given a penalty of 1 tonne CO2e/tonne CO2</t>
  </si>
  <si>
    <t>Fugitive non-CO2 emitted</t>
  </si>
  <si>
    <t>e.g. Methane emitted, net of any mitigation</t>
  </si>
  <si>
    <t>IPCC Fifth Assessment Report (AR5), GWP100 without carbon feedbacks</t>
  </si>
  <si>
    <t>e.g. N2O emitted, net of any mitigation</t>
  </si>
  <si>
    <t>Module total</t>
  </si>
  <si>
    <t>Other characteristics</t>
  </si>
  <si>
    <t>Operating hours</t>
  </si>
  <si>
    <t>Full-load equivalents</t>
  </si>
  <si>
    <t>hr/yr</t>
  </si>
  <si>
    <t>e.g. Steam</t>
  </si>
  <si>
    <t>Enter sensible heat</t>
  </si>
  <si>
    <t>e.g. Fossil fraction of RDF</t>
  </si>
  <si>
    <t>e.g. Co-product 1</t>
  </si>
  <si>
    <t>e.g. Co-product 2</t>
  </si>
  <si>
    <t>Co-product electricity</t>
  </si>
  <si>
    <t>e.g. Co-product electricity exported</t>
  </si>
  <si>
    <t>Co-product heat</t>
  </si>
  <si>
    <t>e.g. Co-product heat exported</t>
  </si>
  <si>
    <t>Enter data here</t>
  </si>
  <si>
    <t>Co-product steam</t>
  </si>
  <si>
    <t>e.g. Co-product steam exported</t>
  </si>
  <si>
    <t>e.g. Spent catalysts</t>
  </si>
  <si>
    <t>e.g. Biogenic CO2 emitted (e.g. some biogenic off-gases burnt onsite for heating)</t>
  </si>
  <si>
    <t>Biogenic CO2 has nil GWP</t>
  </si>
  <si>
    <t>e.g. Fossil feedstock CO2 emitted (e.g. combustion of fossil fraction of feedstock)</t>
  </si>
  <si>
    <t>Fossil feedstock CO2 generated and emitted (no CO2 capture) is given a penalty of 0 tonne CO2e/tonne CO2, under RCF rules, due to assumed emission to atmosphere in the counterfactual</t>
  </si>
  <si>
    <t>e.g. Fossil non-feedstock CO2 emitted (e.g. combustion of diesel, nat gas)</t>
  </si>
  <si>
    <t>Fossil non-feedstock CO2 generated and emitted (no CO2 capture) is given a penalty of 1 tonne CO2e/tonne CO2 under RCF rules</t>
  </si>
  <si>
    <t>Net CO2 sequestered</t>
  </si>
  <si>
    <t>e.g. Biogenic CO2 captured and sequestered</t>
  </si>
  <si>
    <t>Biogenic CO2 sequestered is given a credit of up to 1 tonne CO2e/tonne CO2, but any emissions for capture, processing and transport of that CO2 (including any fugitive emissions/leakage) need subtracted to derive the net emissions avoided</t>
  </si>
  <si>
    <t>e.g. Fossil CO2 captured and sequestered</t>
  </si>
  <si>
    <t>Fossil CO2 sequestered is given a credit of up to 1 tonne CO2e/tonne CO2, under RCF rules, but any emissions for capture, processing and transport of that CO2 (including any fugitive emissions/leakage) need subtracted to derive the net emissions avoided</t>
  </si>
  <si>
    <t>Net CO2 utilised</t>
  </si>
  <si>
    <t>e.g. Biogenic CO2 captured and utilised (replacing fossil-derived CO2 in commercial applications)</t>
  </si>
  <si>
    <t>Biogenic CO2 utilised (meeting evidence requirements) is given a credit of up to 1 tonne CO2e/tonne CO2, but any emissions for capture, processing and transport of that CO2 (including any fugitive emissions/leakage) need subtracted to derive the net emissions avoided</t>
  </si>
  <si>
    <t>e.g. Fossil CO2 captured and utilised</t>
  </si>
  <si>
    <t>Fossil CO2 utilised is not given a credit under RCF rules</t>
  </si>
  <si>
    <t>Capture rate</t>
  </si>
  <si>
    <t>CCS capture rate</t>
  </si>
  <si>
    <t>%</t>
  </si>
  <si>
    <t>CO2 losses in T&amp;S</t>
  </si>
  <si>
    <t>CO2 lost during transmission and storage</t>
  </si>
  <si>
    <t>e.g. Methanol</t>
  </si>
  <si>
    <t>e.g. Fossil CO2 captured and utilised (replacing fossil-derived CO2 in commercial applications)</t>
  </si>
  <si>
    <t>e.g. Hydrogen (process input)</t>
  </si>
  <si>
    <t>e.g. Jet fuel</t>
  </si>
  <si>
    <t>e.g. Naphtha</t>
  </si>
  <si>
    <t>Default downstream jet distribution emission factor will be used in the "Summary" worksheet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</si>
</sst>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4">
    <numFmt numFmtId="164" formatCode="_-* #,##0.00_-;\-* #,##0.00_-;_-* &quot;-&quot;??_-;_-@_-"/>
    <numFmt numFmtId="165" formatCode="0.0000"/>
    <numFmt numFmtId="166" formatCode="dd\-mmm\-yyyy"/>
    <numFmt numFmtId="167" formatCode="0.000000"/>
    <numFmt numFmtId="168" formatCode="#,##0.0000"/>
    <numFmt numFmtId="169" formatCode="#,##0.0000000"/>
    <numFmt numFmtId="170" formatCode="0.00000"/>
    <numFmt numFmtId="171" formatCode="0.000"/>
    <numFmt numFmtId="172" formatCode="#,##0.000"/>
    <numFmt numFmtId="173" formatCode="0.0000000"/>
    <numFmt numFmtId="174" formatCode="#,##0.0"/>
    <numFmt numFmtId="175" formatCode="0.0"/>
    <numFmt numFmtId="176" formatCode="#,##0.00000"/>
    <numFmt numFmtId="177" formatCode="0.0%"/>
  </numFmts>
  <fonts count="48">
    <font>
      <sz val="11"/>
      <color rgb="FF000000"/>
      <name val="Calibri"/>
      <family val="2"/>
    </font>
    <font>
      <sz val="11"/>
      <color theme="1"/>
      <name val="Calibri"/>
      <family val="2"/>
      <scheme val="minor"/>
    </font>
    <font>
      <sz val="11"/>
      <color theme="1"/>
      <name val="Calibri"/>
      <family val="2"/>
      <scheme val="minor"/>
    </font>
    <font>
      <sz val="11"/>
      <color theme="1"/>
      <name val="Calibri"/>
      <family val="2"/>
      <scheme val="minor"/>
    </font>
    <font>
      <sz val="11"/>
      <name val="Calibri"/>
      <family val="2"/>
    </font>
    <font>
      <sz val="11"/>
      <color theme="0" tint="-0.499984740745262"/>
      <name val="Calibri"/>
      <family val="2"/>
    </font>
    <font>
      <sz val="8"/>
      <color theme="0" tint="-0.499984740745262"/>
      <name val="Calibri"/>
      <family val="2"/>
    </font>
    <font>
      <b/>
      <sz val="11"/>
      <color theme="0"/>
      <name val="Calibri"/>
      <family val="2"/>
    </font>
    <font>
      <sz val="11"/>
      <color rgb="FF000098"/>
      <name val="Calibri"/>
      <family val="2"/>
    </font>
    <font>
      <b/>
      <sz val="11"/>
      <color rgb="FF000098"/>
      <name val="Calibri"/>
      <family val="2"/>
    </font>
    <font>
      <b/>
      <sz val="11"/>
      <color theme="7" tint="-0.499984740745262"/>
      <name val="Calibri"/>
      <family val="2"/>
    </font>
    <font>
      <sz val="11"/>
      <color theme="7" tint="-0.499984740745262"/>
      <name val="Calibri"/>
      <family val="2"/>
    </font>
    <font>
      <sz val="11"/>
      <color rgb="FF000000"/>
      <name val="Calibri"/>
      <family val="2"/>
    </font>
    <font>
      <sz val="10"/>
      <name val="Arial"/>
      <family val="2"/>
    </font>
    <font>
      <b/>
      <sz val="11"/>
      <color rgb="FF000000"/>
      <name val="Calibri"/>
      <family val="2"/>
    </font>
    <font>
      <sz val="11"/>
      <color indexed="8"/>
      <name val="Calibri"/>
      <family val="2"/>
    </font>
    <font>
      <sz val="10"/>
      <name val="Arial Cyr"/>
    </font>
    <font>
      <sz val="11"/>
      <color rgb="FF000000"/>
      <name val="Calibri"/>
      <family val="2"/>
      <scheme val="minor"/>
    </font>
    <font>
      <b/>
      <sz val="11"/>
      <color indexed="8"/>
      <name val="Calibri"/>
      <family val="2"/>
      <scheme val="minor"/>
    </font>
    <font>
      <sz val="11"/>
      <color indexed="8"/>
      <name val="Calibri"/>
      <family val="2"/>
      <scheme val="minor"/>
    </font>
    <font>
      <b/>
      <sz val="11"/>
      <name val="Calibri"/>
      <family val="2"/>
      <scheme val="minor"/>
    </font>
    <font>
      <sz val="11"/>
      <name val="Calibri"/>
      <family val="2"/>
      <scheme val="minor"/>
    </font>
    <font>
      <sz val="10"/>
      <name val="Calibri"/>
      <family val="2"/>
      <scheme val="minor"/>
    </font>
    <font>
      <b/>
      <sz val="9"/>
      <color indexed="81"/>
      <name val="Tahoma"/>
      <family val="2"/>
    </font>
    <font>
      <sz val="9"/>
      <color indexed="81"/>
      <name val="Tahoma"/>
      <family val="2"/>
    </font>
    <font>
      <b/>
      <sz val="11"/>
      <name val="Calibri"/>
      <family val="2"/>
    </font>
    <font>
      <sz val="11"/>
      <color rgb="FFFF0000"/>
      <name val="Calibri"/>
      <family val="2"/>
    </font>
    <font>
      <sz val="12"/>
      <color rgb="FF000000"/>
      <name val="Calibri"/>
      <family val="2"/>
    </font>
    <font>
      <u/>
      <sz val="11"/>
      <color theme="10"/>
      <name val="Calibri"/>
      <family val="2"/>
    </font>
    <font>
      <b/>
      <sz val="11"/>
      <color indexed="8"/>
      <name val="Calibri"/>
      <family val="2"/>
    </font>
    <font>
      <sz val="11"/>
      <color theme="10"/>
      <name val="Calibri"/>
      <family val="2"/>
    </font>
    <font>
      <b/>
      <sz val="11"/>
      <color theme="10"/>
      <name val="Calibri"/>
      <family val="2"/>
    </font>
    <font>
      <b/>
      <sz val="18"/>
      <color theme="3"/>
      <name val="Calibri"/>
      <family val="2"/>
      <scheme val="major"/>
    </font>
    <font>
      <sz val="11"/>
      <color theme="1"/>
      <name val="Arial"/>
      <family val="2"/>
    </font>
    <font>
      <sz val="11"/>
      <color indexed="9"/>
      <name val="Calibri"/>
      <family val="2"/>
    </font>
    <font>
      <sz val="10"/>
      <color rgb="FF000000"/>
      <name val="Arial"/>
      <family val="2"/>
    </font>
    <font>
      <sz val="11"/>
      <color theme="1"/>
      <name val="Times New Roman"/>
      <family val="2"/>
    </font>
    <font>
      <b/>
      <sz val="11"/>
      <color theme="1"/>
      <name val="Calibri"/>
      <family val="2"/>
      <scheme val="minor"/>
    </font>
    <font>
      <i/>
      <sz val="11"/>
      <color rgb="FF000000"/>
      <name val="Calibri"/>
      <family val="2"/>
    </font>
    <font>
      <sz val="11"/>
      <color rgb="FF001D4F"/>
      <name val="Calibri"/>
      <family val="2"/>
    </font>
    <font>
      <vertAlign val="subscript"/>
      <sz val="11"/>
      <color rgb="FF000000"/>
      <name val="Calibri"/>
      <family val="2"/>
    </font>
    <font>
      <u/>
      <sz val="11"/>
      <name val="Calibri"/>
      <family val="2"/>
    </font>
    <font>
      <b/>
      <vertAlign val="subscript"/>
      <sz val="11"/>
      <color rgb="FF000098"/>
      <name val="Calibri"/>
      <family val="2"/>
    </font>
    <font>
      <b/>
      <sz val="11"/>
      <color rgb="FFFF0000"/>
      <name val="Calibri"/>
      <family val="2"/>
    </font>
    <font>
      <b/>
      <sz val="11"/>
      <color rgb="FF000098"/>
      <name val="Aptos Narrow"/>
      <family val="2"/>
    </font>
    <font>
      <i/>
      <sz val="11"/>
      <color rgb="FFFF0000"/>
      <name val="Calibri"/>
      <family val="2"/>
    </font>
    <font>
      <b/>
      <sz val="16"/>
      <name val="Calibri"/>
      <family val="2"/>
      <scheme val="minor"/>
    </font>
    <font>
      <sz val="14"/>
      <name val="Calibri"/>
      <family val="2"/>
      <scheme val="minor"/>
    </font>
  </fonts>
  <fills count="18">
    <fill>
      <patternFill patternType="none"/>
    </fill>
    <fill>
      <patternFill patternType="gray125"/>
    </fill>
    <fill>
      <patternFill patternType="solid">
        <fgColor rgb="FF1B429A"/>
        <bgColor indexed="64"/>
      </patternFill>
    </fill>
    <fill>
      <patternFill patternType="solid">
        <fgColor theme="6" tint="0.79998168889431442"/>
        <bgColor indexed="64"/>
      </patternFill>
    </fill>
    <fill>
      <patternFill patternType="solid">
        <fgColor theme="9" tint="0.79998168889431442"/>
        <bgColor indexed="64"/>
      </patternFill>
    </fill>
    <fill>
      <patternFill patternType="solid">
        <fgColor theme="6" tint="0.59996337778862885"/>
        <bgColor indexed="64"/>
      </patternFill>
    </fill>
    <fill>
      <patternFill patternType="solid">
        <fgColor theme="7" tint="0.59996337778862885"/>
        <bgColor indexed="64"/>
      </patternFill>
    </fill>
    <fill>
      <patternFill patternType="solid">
        <fgColor theme="6" tint="0.39994506668294322"/>
        <bgColor indexed="64"/>
      </patternFill>
    </fill>
    <fill>
      <patternFill patternType="solid">
        <fgColor theme="9" tint="0.59996337778862885"/>
        <bgColor indexed="64"/>
      </patternFill>
    </fill>
    <fill>
      <patternFill patternType="solid">
        <fgColor indexed="9"/>
        <bgColor indexed="64"/>
      </patternFill>
    </fill>
    <fill>
      <patternFill patternType="solid">
        <fgColor theme="0"/>
        <bgColor indexed="64"/>
      </patternFill>
    </fill>
    <fill>
      <patternFill patternType="solid">
        <fgColor theme="7" tint="0.79998168889431442"/>
        <bgColor indexed="64"/>
      </patternFill>
    </fill>
    <fill>
      <patternFill patternType="solid">
        <fgColor indexed="30"/>
      </patternFill>
    </fill>
    <fill>
      <patternFill patternType="solid">
        <fgColor theme="8" tint="0.39994506668294322"/>
        <bgColor indexed="64"/>
      </patternFill>
    </fill>
    <fill>
      <patternFill patternType="solid">
        <fgColor theme="2" tint="-9.9948118533890809E-2"/>
        <bgColor indexed="64"/>
      </patternFill>
    </fill>
    <fill>
      <patternFill patternType="solid">
        <fgColor theme="5" tint="0.79998168889431442"/>
        <bgColor indexed="64"/>
      </patternFill>
    </fill>
    <fill>
      <patternFill patternType="solid">
        <fgColor rgb="FFFFC000"/>
        <bgColor indexed="64"/>
      </patternFill>
    </fill>
    <fill>
      <patternFill patternType="solid">
        <fgColor rgb="FFFFFFFF"/>
        <bgColor indexed="64"/>
      </patternFill>
    </fill>
  </fills>
  <borders count="21">
    <border>
      <left/>
      <right/>
      <top/>
      <bottom/>
      <diagonal/>
    </border>
    <border>
      <left/>
      <right/>
      <top/>
      <bottom style="thick">
        <color rgb="FF6AB0E0"/>
      </bottom>
      <diagonal/>
    </border>
    <border>
      <left/>
      <right/>
      <top/>
      <bottom style="medium">
        <color rgb="FF6AB0E0"/>
      </bottom>
      <diagonal/>
    </border>
    <border>
      <left/>
      <right/>
      <top/>
      <bottom style="medium">
        <color theme="7" tint="-0.499984740745262"/>
      </bottom>
      <diagonal/>
    </border>
    <border>
      <left/>
      <right/>
      <top/>
      <bottom style="thin">
        <color theme="7" tint="-0.499984740745262"/>
      </bottom>
      <diagonal/>
    </border>
    <border>
      <left style="hair">
        <color auto="1"/>
      </left>
      <right style="hair">
        <color auto="1"/>
      </right>
      <top style="hair">
        <color auto="1"/>
      </top>
      <bottom style="hair">
        <color auto="1"/>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s>
  <cellStyleXfs count="67">
    <xf numFmtId="0" fontId="0" fillId="0" borderId="0"/>
    <xf numFmtId="3" fontId="4" fillId="5" borderId="0" applyNumberFormat="0" applyBorder="0"/>
    <xf numFmtId="3" fontId="4" fillId="4" borderId="0" applyNumberFormat="0" applyBorder="0">
      <protection locked="0"/>
    </xf>
    <xf numFmtId="3" fontId="4" fillId="3" borderId="0" applyNumberFormat="0" applyBorder="0"/>
    <xf numFmtId="0" fontId="7" fillId="2" borderId="1"/>
    <xf numFmtId="0" fontId="9" fillId="0" borderId="1"/>
    <xf numFmtId="0" fontId="11" fillId="6" borderId="4"/>
    <xf numFmtId="0" fontId="5" fillId="0" borderId="0"/>
    <xf numFmtId="0" fontId="6" fillId="0" borderId="0"/>
    <xf numFmtId="0" fontId="10" fillId="0" borderId="3"/>
    <xf numFmtId="0" fontId="8" fillId="0" borderId="2"/>
    <xf numFmtId="3" fontId="4" fillId="7" borderId="0" applyNumberFormat="0" applyBorder="0"/>
    <xf numFmtId="0" fontId="4" fillId="8" borderId="0" applyNumberFormat="0" applyBorder="0">
      <protection locked="0"/>
    </xf>
    <xf numFmtId="0" fontId="3" fillId="0" borderId="0"/>
    <xf numFmtId="0" fontId="13" fillId="0" borderId="0"/>
    <xf numFmtId="0" fontId="12" fillId="0" borderId="0"/>
    <xf numFmtId="164" fontId="12" fillId="0" borderId="0" applyFont="0" applyFill="0" applyBorder="0" applyAlignment="0" applyProtection="0"/>
    <xf numFmtId="0" fontId="12" fillId="0" borderId="0"/>
    <xf numFmtId="0" fontId="15" fillId="0" borderId="0"/>
    <xf numFmtId="0" fontId="16" fillId="0" borderId="0"/>
    <xf numFmtId="164" fontId="3" fillId="0" borderId="0" applyFont="0" applyFill="0" applyBorder="0" applyAlignment="0" applyProtection="0"/>
    <xf numFmtId="0" fontId="4" fillId="8" borderId="0" applyBorder="0">
      <protection locked="0"/>
    </xf>
    <xf numFmtId="164" fontId="12" fillId="0" borderId="0" applyFont="0" applyFill="0" applyBorder="0" applyAlignment="0" applyProtection="0"/>
    <xf numFmtId="9" fontId="12" fillId="0" borderId="0" applyFont="0" applyFill="0" applyBorder="0" applyAlignment="0" applyProtection="0"/>
    <xf numFmtId="0" fontId="2" fillId="0" borderId="0"/>
    <xf numFmtId="9" fontId="2" fillId="0" borderId="0" applyFont="0" applyFill="0" applyBorder="0" applyAlignment="0" applyProtection="0"/>
    <xf numFmtId="0" fontId="28" fillId="0" borderId="0" applyNumberFormat="0" applyFill="0" applyBorder="0" applyAlignment="0" applyProtection="0"/>
    <xf numFmtId="0" fontId="13" fillId="0" borderId="0"/>
    <xf numFmtId="0" fontId="33" fillId="0" borderId="0"/>
    <xf numFmtId="0" fontId="13" fillId="0" borderId="0"/>
    <xf numFmtId="0" fontId="33" fillId="0" borderId="0"/>
    <xf numFmtId="0" fontId="34" fillId="12" borderId="0" applyNumberFormat="0" applyBorder="0" applyAlignment="0" applyProtection="0"/>
    <xf numFmtId="164" fontId="1" fillId="0" borderId="0" applyFont="0" applyFill="0" applyBorder="0" applyAlignment="0" applyProtection="0"/>
    <xf numFmtId="0" fontId="22" fillId="13" borderId="0" applyNumberFormat="0" applyBorder="0" applyAlignment="0" applyProtection="0"/>
    <xf numFmtId="0" fontId="13" fillId="0" borderId="0"/>
    <xf numFmtId="0" fontId="1" fillId="0" borderId="0"/>
    <xf numFmtId="0" fontId="1" fillId="0" borderId="0"/>
    <xf numFmtId="0" fontId="1" fillId="0" borderId="0"/>
    <xf numFmtId="0" fontId="33" fillId="0" borderId="0"/>
    <xf numFmtId="0" fontId="1" fillId="0" borderId="0"/>
    <xf numFmtId="0" fontId="33" fillId="0" borderId="0"/>
    <xf numFmtId="0" fontId="1" fillId="0" borderId="0"/>
    <xf numFmtId="0" fontId="1" fillId="0" borderId="0"/>
    <xf numFmtId="0" fontId="1" fillId="0" borderId="0"/>
    <xf numFmtId="0" fontId="3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 fillId="0" borderId="0"/>
    <xf numFmtId="0" fontId="1" fillId="0" borderId="0"/>
    <xf numFmtId="0" fontId="1" fillId="0" borderId="0"/>
    <xf numFmtId="0" fontId="21" fillId="0" borderId="0"/>
    <xf numFmtId="0" fontId="13" fillId="0" borderId="0"/>
    <xf numFmtId="0" fontId="13" fillId="0" borderId="0"/>
    <xf numFmtId="9" fontId="3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6" fillId="0" borderId="0" applyFont="0" applyFill="0" applyBorder="0" applyAlignment="0" applyProtection="0"/>
    <xf numFmtId="9" fontId="1" fillId="0" borderId="0" applyFont="0" applyFill="0" applyBorder="0" applyAlignment="0" applyProtection="0"/>
    <xf numFmtId="0" fontId="22" fillId="14" borderId="0" applyBorder="0" applyAlignment="0" applyProtection="0"/>
    <xf numFmtId="0" fontId="32" fillId="0" borderId="0" applyNumberFormat="0" applyFill="0" applyBorder="0" applyAlignment="0" applyProtection="0"/>
  </cellStyleXfs>
  <cellXfs count="188">
    <xf numFmtId="0" fontId="0" fillId="0" borderId="0" xfId="0"/>
    <xf numFmtId="0" fontId="3" fillId="0" borderId="0" xfId="13"/>
    <xf numFmtId="0" fontId="9" fillId="0" borderId="1" xfId="5" applyAlignment="1">
      <alignment wrapText="1"/>
    </xf>
    <xf numFmtId="0" fontId="12" fillId="0" borderId="0" xfId="17"/>
    <xf numFmtId="0" fontId="12" fillId="0" borderId="0" xfId="17" applyAlignment="1">
      <alignment wrapText="1"/>
    </xf>
    <xf numFmtId="0" fontId="12" fillId="10" borderId="0" xfId="17" applyFill="1"/>
    <xf numFmtId="0" fontId="14" fillId="0" borderId="0" xfId="17" applyFont="1"/>
    <xf numFmtId="0" fontId="9" fillId="10" borderId="1" xfId="5" applyFill="1" applyAlignment="1">
      <alignment wrapText="1"/>
    </xf>
    <xf numFmtId="0" fontId="4" fillId="4" borderId="5" xfId="2" applyNumberFormat="1" applyBorder="1" applyAlignment="1">
      <alignment vertical="center"/>
      <protection locked="0"/>
    </xf>
    <xf numFmtId="0" fontId="25" fillId="4" borderId="5" xfId="2" applyNumberFormat="1" applyFont="1" applyBorder="1" applyAlignment="1">
      <alignment vertical="center"/>
      <protection locked="0"/>
    </xf>
    <xf numFmtId="0" fontId="4" fillId="0" borderId="0" xfId="17" applyFont="1"/>
    <xf numFmtId="164" fontId="4" fillId="10" borderId="0" xfId="20" applyFont="1" applyFill="1"/>
    <xf numFmtId="0" fontId="4" fillId="0" borderId="0" xfId="17" applyFont="1" applyAlignment="1">
      <alignment wrapText="1"/>
    </xf>
    <xf numFmtId="164" fontId="4" fillId="4" borderId="5" xfId="22" applyFont="1" applyFill="1" applyBorder="1" applyAlignment="1" applyProtection="1">
      <alignment vertical="center"/>
      <protection locked="0"/>
    </xf>
    <xf numFmtId="164" fontId="4" fillId="0" borderId="0" xfId="22" applyFont="1" applyAlignment="1">
      <alignment wrapText="1"/>
    </xf>
    <xf numFmtId="164" fontId="4" fillId="0" borderId="0" xfId="22" applyFont="1" applyAlignment="1">
      <alignment vertical="center" wrapText="1"/>
    </xf>
    <xf numFmtId="164" fontId="26" fillId="4" borderId="5" xfId="22" applyFont="1" applyFill="1" applyBorder="1" applyAlignment="1" applyProtection="1">
      <alignment vertical="center"/>
      <protection locked="0"/>
    </xf>
    <xf numFmtId="164" fontId="25" fillId="4" borderId="5" xfId="22" applyFont="1" applyFill="1" applyBorder="1" applyAlignment="1" applyProtection="1">
      <alignment vertical="center"/>
      <protection locked="0"/>
    </xf>
    <xf numFmtId="0" fontId="14" fillId="0" borderId="0" xfId="0" applyFont="1" applyAlignment="1">
      <alignment vertical="top"/>
    </xf>
    <xf numFmtId="0" fontId="27" fillId="0" borderId="0" xfId="0" applyFont="1" applyAlignment="1">
      <alignment vertical="top"/>
    </xf>
    <xf numFmtId="0" fontId="14" fillId="0" borderId="0" xfId="0" applyFont="1"/>
    <xf numFmtId="0" fontId="28" fillId="0" borderId="0" xfId="26"/>
    <xf numFmtId="0" fontId="0" fillId="0" borderId="6" xfId="0" applyBorder="1"/>
    <xf numFmtId="0" fontId="25" fillId="4" borderId="6" xfId="2" applyNumberFormat="1" applyFont="1" applyBorder="1" applyAlignment="1">
      <alignment vertical="center"/>
      <protection locked="0"/>
    </xf>
    <xf numFmtId="9" fontId="25" fillId="0" borderId="6" xfId="0" applyNumberFormat="1" applyFont="1" applyBorder="1" applyAlignment="1">
      <alignment horizontal="center"/>
    </xf>
    <xf numFmtId="4" fontId="29" fillId="0" borderId="0" xfId="17" applyNumberFormat="1" applyFont="1" applyAlignment="1">
      <alignment horizontal="right" vertical="top"/>
    </xf>
    <xf numFmtId="4" fontId="9" fillId="0" borderId="1" xfId="5" applyNumberFormat="1" applyAlignment="1">
      <alignment wrapText="1"/>
    </xf>
    <xf numFmtId="4" fontId="12" fillId="0" borderId="0" xfId="17" applyNumberFormat="1" applyAlignment="1">
      <alignment wrapText="1"/>
    </xf>
    <xf numFmtId="4" fontId="4" fillId="0" borderId="0" xfId="17" applyNumberFormat="1" applyFont="1" applyAlignment="1">
      <alignment wrapText="1"/>
    </xf>
    <xf numFmtId="0" fontId="0" fillId="11" borderId="6" xfId="0" applyFill="1" applyBorder="1"/>
    <xf numFmtId="0" fontId="0" fillId="10" borderId="11" xfId="0" applyFill="1" applyBorder="1" applyAlignment="1">
      <alignment horizontal="left"/>
    </xf>
    <xf numFmtId="0" fontId="0" fillId="10" borderId="12" xfId="0" applyFill="1" applyBorder="1" applyAlignment="1">
      <alignment horizontal="left"/>
    </xf>
    <xf numFmtId="0" fontId="0" fillId="10" borderId="13" xfId="0" applyFill="1" applyBorder="1" applyAlignment="1">
      <alignment horizontal="left"/>
    </xf>
    <xf numFmtId="164" fontId="4" fillId="11" borderId="5" xfId="22" applyFont="1" applyFill="1" applyBorder="1" applyAlignment="1" applyProtection="1">
      <alignment vertical="center" wrapText="1"/>
      <protection locked="0"/>
    </xf>
    <xf numFmtId="0" fontId="30" fillId="4" borderId="6" xfId="26" applyFont="1" applyFill="1" applyBorder="1" applyAlignment="1"/>
    <xf numFmtId="0" fontId="14" fillId="15" borderId="6" xfId="0" applyFont="1" applyFill="1" applyBorder="1" applyAlignment="1">
      <alignment wrapText="1"/>
    </xf>
    <xf numFmtId="1" fontId="0" fillId="0" borderId="0" xfId="0" applyNumberFormat="1"/>
    <xf numFmtId="165" fontId="0" fillId="0" borderId="0" xfId="0" applyNumberFormat="1"/>
    <xf numFmtId="0" fontId="18" fillId="0" borderId="0" xfId="28" applyFont="1"/>
    <xf numFmtId="0" fontId="19" fillId="0" borderId="0" xfId="28" applyFont="1"/>
    <xf numFmtId="0" fontId="17" fillId="0" borderId="0" xfId="0" applyFont="1"/>
    <xf numFmtId="0" fontId="0" fillId="10" borderId="8" xfId="0" applyFill="1" applyBorder="1" applyAlignment="1">
      <alignment horizontal="left"/>
    </xf>
    <xf numFmtId="0" fontId="0" fillId="10" borderId="9" xfId="0" applyFill="1" applyBorder="1" applyAlignment="1">
      <alignment horizontal="left"/>
    </xf>
    <xf numFmtId="0" fontId="0" fillId="10" borderId="10" xfId="0" applyFill="1" applyBorder="1" applyAlignment="1">
      <alignment horizontal="left"/>
    </xf>
    <xf numFmtId="0" fontId="39" fillId="4" borderId="6" xfId="26" applyFont="1" applyFill="1" applyBorder="1" applyAlignment="1"/>
    <xf numFmtId="0" fontId="25" fillId="0" borderId="0" xfId="26" applyFont="1" applyFill="1" applyBorder="1" applyAlignment="1"/>
    <xf numFmtId="0" fontId="28" fillId="0" borderId="0" xfId="26" applyAlignment="1">
      <alignment horizontal="left" vertical="center"/>
    </xf>
    <xf numFmtId="0" fontId="28" fillId="0" borderId="0" xfId="26" applyFill="1"/>
    <xf numFmtId="0" fontId="38" fillId="0" borderId="0" xfId="0" applyFont="1"/>
    <xf numFmtId="0" fontId="0" fillId="0" borderId="0" xfId="0" applyAlignment="1">
      <alignment horizontal="left"/>
    </xf>
    <xf numFmtId="0" fontId="12" fillId="0" borderId="0" xfId="0" applyFont="1"/>
    <xf numFmtId="0" fontId="4" fillId="0" borderId="0" xfId="0" applyFont="1"/>
    <xf numFmtId="4" fontId="0" fillId="11" borderId="6" xfId="0" applyNumberFormat="1" applyFill="1" applyBorder="1" applyAlignment="1">
      <alignment horizontal="center"/>
    </xf>
    <xf numFmtId="174" fontId="0" fillId="11" borderId="6" xfId="0" applyNumberFormat="1" applyFill="1" applyBorder="1" applyAlignment="1">
      <alignment horizontal="center"/>
    </xf>
    <xf numFmtId="9" fontId="4" fillId="4" borderId="6" xfId="2" applyNumberFormat="1" applyBorder="1" applyAlignment="1">
      <alignment horizontal="center" vertical="center"/>
      <protection locked="0"/>
    </xf>
    <xf numFmtId="2" fontId="4" fillId="4" borderId="6" xfId="2" applyNumberFormat="1" applyBorder="1" applyAlignment="1">
      <alignment horizontal="center" vertical="center"/>
      <protection locked="0"/>
    </xf>
    <xf numFmtId="0" fontId="31" fillId="0" borderId="6" xfId="26" applyFont="1" applyFill="1" applyBorder="1" applyAlignment="1"/>
    <xf numFmtId="174" fontId="4" fillId="11" borderId="6" xfId="0" applyNumberFormat="1" applyFont="1" applyFill="1" applyBorder="1" applyAlignment="1">
      <alignment horizontal="center"/>
    </xf>
    <xf numFmtId="9" fontId="4" fillId="11" borderId="6" xfId="0" applyNumberFormat="1" applyFont="1" applyFill="1" applyBorder="1" applyAlignment="1">
      <alignment horizontal="center"/>
    </xf>
    <xf numFmtId="0" fontId="3" fillId="4" borderId="0" xfId="13" applyFill="1"/>
    <xf numFmtId="0" fontId="0" fillId="16" borderId="6" xfId="0" applyFill="1" applyBorder="1"/>
    <xf numFmtId="174" fontId="14" fillId="0" borderId="18" xfId="0" applyNumberFormat="1" applyFont="1" applyBorder="1" applyAlignment="1">
      <alignment horizontal="center"/>
    </xf>
    <xf numFmtId="174" fontId="14" fillId="11" borderId="19" xfId="0" applyNumberFormat="1" applyFont="1" applyFill="1" applyBorder="1" applyAlignment="1">
      <alignment horizontal="center"/>
    </xf>
    <xf numFmtId="0" fontId="28" fillId="11" borderId="6" xfId="26" applyFill="1" applyBorder="1" applyAlignment="1">
      <alignment vertical="center"/>
    </xf>
    <xf numFmtId="171" fontId="20" fillId="0" borderId="6" xfId="19" applyNumberFormat="1" applyFont="1" applyBorder="1" applyAlignment="1">
      <alignment horizontal="center" vertical="top"/>
    </xf>
    <xf numFmtId="0" fontId="20" fillId="0" borderId="6" xfId="19" applyFont="1" applyBorder="1" applyAlignment="1">
      <alignment horizontal="center" vertical="top"/>
    </xf>
    <xf numFmtId="167" fontId="21" fillId="0" borderId="6" xfId="19" applyNumberFormat="1" applyFont="1" applyBorder="1" applyAlignment="1">
      <alignment horizontal="center" vertical="top"/>
    </xf>
    <xf numFmtId="0" fontId="21" fillId="0" borderId="6" xfId="13" applyFont="1" applyBorder="1" applyAlignment="1">
      <alignment vertical="center" wrapText="1"/>
    </xf>
    <xf numFmtId="16" fontId="21" fillId="0" borderId="6" xfId="13" applyNumberFormat="1" applyFont="1" applyBorder="1" applyAlignment="1">
      <alignment vertical="center" wrapText="1"/>
    </xf>
    <xf numFmtId="17" fontId="21" fillId="0" borderId="6" xfId="13" applyNumberFormat="1" applyFont="1" applyBorder="1" applyAlignment="1">
      <alignment vertical="center" wrapText="1"/>
    </xf>
    <xf numFmtId="0" fontId="21" fillId="0" borderId="0" xfId="17" applyFont="1"/>
    <xf numFmtId="0" fontId="20" fillId="15" borderId="6" xfId="5" applyFont="1" applyFill="1" applyBorder="1" applyAlignment="1">
      <alignment wrapText="1"/>
    </xf>
    <xf numFmtId="0" fontId="20" fillId="15" borderId="6" xfId="5" applyFont="1" applyFill="1" applyBorder="1" applyAlignment="1">
      <alignment horizontal="center" wrapText="1"/>
    </xf>
    <xf numFmtId="0" fontId="20" fillId="9" borderId="0" xfId="18" applyFont="1" applyFill="1" applyAlignment="1">
      <alignment vertical="top"/>
    </xf>
    <xf numFmtId="0" fontId="21" fillId="0" borderId="6" xfId="18" applyFont="1" applyBorder="1" applyAlignment="1">
      <alignment vertical="top"/>
    </xf>
    <xf numFmtId="0" fontId="21" fillId="0" borderId="6" xfId="18" applyFont="1" applyBorder="1" applyAlignment="1">
      <alignment horizontal="center" vertical="top"/>
    </xf>
    <xf numFmtId="4" fontId="21" fillId="9" borderId="0" xfId="18" applyNumberFormat="1" applyFont="1" applyFill="1" applyAlignment="1">
      <alignment vertical="top"/>
    </xf>
    <xf numFmtId="167" fontId="21" fillId="0" borderId="6" xfId="18" applyNumberFormat="1" applyFont="1" applyBorder="1" applyAlignment="1">
      <alignment horizontal="center" vertical="top"/>
    </xf>
    <xf numFmtId="168" fontId="21" fillId="9" borderId="0" xfId="18" applyNumberFormat="1" applyFont="1" applyFill="1" applyAlignment="1">
      <alignment vertical="top"/>
    </xf>
    <xf numFmtId="3" fontId="21" fillId="0" borderId="6" xfId="18" applyNumberFormat="1" applyFont="1" applyBorder="1" applyAlignment="1">
      <alignment horizontal="center" vertical="top"/>
    </xf>
    <xf numFmtId="169" fontId="20" fillId="9" borderId="0" xfId="18" applyNumberFormat="1" applyFont="1" applyFill="1" applyAlignment="1">
      <alignment vertical="top"/>
    </xf>
    <xf numFmtId="166" fontId="21" fillId="0" borderId="6" xfId="18" applyNumberFormat="1" applyFont="1" applyBorder="1" applyAlignment="1">
      <alignment horizontal="center" vertical="top"/>
    </xf>
    <xf numFmtId="4" fontId="20" fillId="9" borderId="0" xfId="18" applyNumberFormat="1" applyFont="1" applyFill="1" applyAlignment="1">
      <alignment vertical="top"/>
    </xf>
    <xf numFmtId="0" fontId="21" fillId="9" borderId="0" xfId="18" applyFont="1" applyFill="1" applyAlignment="1">
      <alignment vertical="top"/>
    </xf>
    <xf numFmtId="166" fontId="21" fillId="9" borderId="0" xfId="18" applyNumberFormat="1" applyFont="1" applyFill="1" applyAlignment="1">
      <alignment vertical="top"/>
    </xf>
    <xf numFmtId="170" fontId="21" fillId="0" borderId="6" xfId="18" applyNumberFormat="1" applyFont="1" applyBorder="1" applyAlignment="1">
      <alignment horizontal="center" vertical="top"/>
    </xf>
    <xf numFmtId="165" fontId="21" fillId="0" borderId="6" xfId="18" applyNumberFormat="1" applyFont="1" applyBorder="1" applyAlignment="1">
      <alignment horizontal="center" vertical="top"/>
    </xf>
    <xf numFmtId="171" fontId="20" fillId="0" borderId="6" xfId="18" applyNumberFormat="1" applyFont="1" applyBorder="1" applyAlignment="1">
      <alignment horizontal="center" vertical="top"/>
    </xf>
    <xf numFmtId="4" fontId="21" fillId="0" borderId="6" xfId="18" applyNumberFormat="1" applyFont="1" applyBorder="1" applyAlignment="1">
      <alignment horizontal="center" vertical="top"/>
    </xf>
    <xf numFmtId="171" fontId="21" fillId="0" borderId="6" xfId="18" applyNumberFormat="1" applyFont="1" applyBorder="1" applyAlignment="1">
      <alignment horizontal="center" vertical="top"/>
    </xf>
    <xf numFmtId="172" fontId="21" fillId="0" borderId="6" xfId="18" applyNumberFormat="1" applyFont="1" applyBorder="1" applyAlignment="1">
      <alignment horizontal="center" vertical="top"/>
    </xf>
    <xf numFmtId="1" fontId="21" fillId="0" borderId="6" xfId="18" applyNumberFormat="1" applyFont="1" applyBorder="1" applyAlignment="1">
      <alignment horizontal="center" vertical="top"/>
    </xf>
    <xf numFmtId="173" fontId="21" fillId="0" borderId="6" xfId="18" applyNumberFormat="1" applyFont="1" applyBorder="1" applyAlignment="1">
      <alignment horizontal="center" vertical="top"/>
    </xf>
    <xf numFmtId="170" fontId="20" fillId="0" borderId="6" xfId="18" applyNumberFormat="1" applyFont="1" applyBorder="1" applyAlignment="1">
      <alignment horizontal="center" vertical="top"/>
    </xf>
    <xf numFmtId="167" fontId="20" fillId="9" borderId="0" xfId="18" applyNumberFormat="1" applyFont="1" applyFill="1" applyAlignment="1">
      <alignment vertical="top"/>
    </xf>
    <xf numFmtId="174" fontId="21" fillId="0" borderId="6" xfId="18" applyNumberFormat="1" applyFont="1" applyBorder="1" applyAlignment="1">
      <alignment horizontal="center" vertical="top"/>
    </xf>
    <xf numFmtId="175" fontId="21" fillId="0" borderId="6" xfId="18" applyNumberFormat="1" applyFont="1" applyBorder="1" applyAlignment="1">
      <alignment horizontal="center" vertical="top"/>
    </xf>
    <xf numFmtId="2" fontId="21" fillId="0" borderId="6" xfId="18" applyNumberFormat="1" applyFont="1" applyBorder="1" applyAlignment="1">
      <alignment horizontal="center" vertical="top"/>
    </xf>
    <xf numFmtId="176" fontId="21" fillId="0" borderId="6" xfId="18" applyNumberFormat="1" applyFont="1" applyBorder="1" applyAlignment="1">
      <alignment horizontal="center" vertical="top"/>
    </xf>
    <xf numFmtId="0" fontId="20" fillId="0" borderId="6" xfId="18" applyFont="1" applyBorder="1" applyAlignment="1">
      <alignment vertical="top"/>
    </xf>
    <xf numFmtId="0" fontId="20" fillId="0" borderId="0" xfId="18" applyFont="1" applyAlignment="1">
      <alignment vertical="top"/>
    </xf>
    <xf numFmtId="0" fontId="21" fillId="0" borderId="0" xfId="18" applyFont="1" applyAlignment="1">
      <alignment vertical="top"/>
    </xf>
    <xf numFmtId="166" fontId="21" fillId="0" borderId="0" xfId="18" applyNumberFormat="1" applyFont="1" applyAlignment="1">
      <alignment vertical="top"/>
    </xf>
    <xf numFmtId="0" fontId="21" fillId="0" borderId="0" xfId="17" applyFont="1" applyAlignment="1">
      <alignment horizontal="left"/>
    </xf>
    <xf numFmtId="0" fontId="21" fillId="10" borderId="6" xfId="17" applyFont="1" applyFill="1" applyBorder="1" applyAlignment="1">
      <alignment horizontal="left"/>
    </xf>
    <xf numFmtId="0" fontId="41" fillId="0" borderId="6" xfId="26" applyFont="1" applyBorder="1"/>
    <xf numFmtId="0" fontId="14" fillId="15" borderId="6" xfId="0" applyFont="1" applyFill="1" applyBorder="1"/>
    <xf numFmtId="0" fontId="0" fillId="15" borderId="6" xfId="0" applyFill="1" applyBorder="1"/>
    <xf numFmtId="0" fontId="37" fillId="15" borderId="6" xfId="0" applyFont="1" applyFill="1" applyBorder="1" applyAlignment="1">
      <alignment horizontal="center"/>
    </xf>
    <xf numFmtId="0" fontId="4" fillId="0" borderId="6" xfId="26" applyFont="1" applyFill="1" applyBorder="1" applyAlignment="1">
      <alignment wrapText="1"/>
    </xf>
    <xf numFmtId="0" fontId="0" fillId="4" borderId="0" xfId="0" applyFill="1"/>
    <xf numFmtId="0" fontId="14" fillId="4" borderId="0" xfId="0" applyFont="1" applyFill="1"/>
    <xf numFmtId="0" fontId="20" fillId="9" borderId="0" xfId="19" applyFont="1" applyFill="1"/>
    <xf numFmtId="0" fontId="20" fillId="0" borderId="0" xfId="19" applyFont="1"/>
    <xf numFmtId="0" fontId="20" fillId="10" borderId="0" xfId="18" applyFont="1" applyFill="1" applyAlignment="1">
      <alignment vertical="top"/>
    </xf>
    <xf numFmtId="0" fontId="20" fillId="0" borderId="0" xfId="10" applyFont="1" applyBorder="1"/>
    <xf numFmtId="0" fontId="21" fillId="0" borderId="0" xfId="10" applyFont="1" applyBorder="1"/>
    <xf numFmtId="0" fontId="21" fillId="0" borderId="0" xfId="14" applyFont="1"/>
    <xf numFmtId="0" fontId="0" fillId="0" borderId="0" xfId="0" applyAlignment="1">
      <alignment horizontal="left" vertical="top"/>
    </xf>
    <xf numFmtId="0" fontId="28" fillId="4" borderId="6" xfId="26" applyFill="1" applyBorder="1" applyAlignment="1">
      <alignment vertical="center"/>
    </xf>
    <xf numFmtId="0" fontId="28" fillId="15" borderId="6" xfId="26" applyFill="1" applyBorder="1" applyAlignment="1">
      <alignment vertical="center"/>
    </xf>
    <xf numFmtId="0" fontId="37" fillId="0" borderId="0" xfId="13" applyFont="1"/>
    <xf numFmtId="0" fontId="25" fillId="15" borderId="0" xfId="17" applyFont="1" applyFill="1"/>
    <xf numFmtId="164" fontId="25" fillId="15" borderId="0" xfId="20" applyFont="1" applyFill="1"/>
    <xf numFmtId="0" fontId="14" fillId="15" borderId="0" xfId="17" applyFont="1" applyFill="1"/>
    <xf numFmtId="0" fontId="25" fillId="15" borderId="0" xfId="17" applyFont="1" applyFill="1" applyAlignment="1">
      <alignment wrapText="1"/>
    </xf>
    <xf numFmtId="0" fontId="9" fillId="15" borderId="0" xfId="10" applyFont="1" applyFill="1" applyBorder="1" applyAlignment="1">
      <alignment vertical="center"/>
    </xf>
    <xf numFmtId="0" fontId="43" fillId="4" borderId="5" xfId="2" applyNumberFormat="1" applyFont="1" applyBorder="1" applyAlignment="1">
      <alignment vertical="center"/>
      <protection locked="0"/>
    </xf>
    <xf numFmtId="0" fontId="26" fillId="4" borderId="5" xfId="2" applyNumberFormat="1" applyFont="1" applyBorder="1" applyAlignment="1">
      <alignment vertical="center"/>
      <protection locked="0"/>
    </xf>
    <xf numFmtId="4" fontId="4" fillId="11" borderId="5" xfId="22" applyNumberFormat="1" applyFont="1" applyFill="1" applyBorder="1" applyAlignment="1" applyProtection="1">
      <alignment vertical="center"/>
      <protection locked="0"/>
    </xf>
    <xf numFmtId="4" fontId="4" fillId="0" borderId="0" xfId="22" applyNumberFormat="1" applyFont="1" applyAlignment="1">
      <alignment vertical="center"/>
    </xf>
    <xf numFmtId="4" fontId="14" fillId="11" borderId="6" xfId="17" applyNumberFormat="1" applyFont="1" applyFill="1" applyBorder="1" applyAlignment="1">
      <alignment wrapText="1"/>
    </xf>
    <xf numFmtId="0" fontId="31" fillId="0" borderId="0" xfId="26" applyFont="1" applyFill="1" applyBorder="1" applyAlignment="1"/>
    <xf numFmtId="9" fontId="0" fillId="11" borderId="6" xfId="0" applyNumberFormat="1" applyFill="1" applyBorder="1" applyAlignment="1">
      <alignment horizontal="center"/>
    </xf>
    <xf numFmtId="0" fontId="25" fillId="4" borderId="6" xfId="2" applyNumberFormat="1" applyFont="1" applyBorder="1" applyAlignment="1">
      <alignment horizontal="right" vertical="center"/>
      <protection locked="0"/>
    </xf>
    <xf numFmtId="0" fontId="25" fillId="0" borderId="0" xfId="0" applyFont="1"/>
    <xf numFmtId="164" fontId="12" fillId="0" borderId="0" xfId="17" applyNumberFormat="1" applyAlignment="1">
      <alignment wrapText="1"/>
    </xf>
    <xf numFmtId="4" fontId="4" fillId="4" borderId="5" xfId="22" applyNumberFormat="1" applyFont="1" applyFill="1" applyBorder="1" applyAlignment="1" applyProtection="1">
      <alignment vertical="center"/>
      <protection locked="0"/>
    </xf>
    <xf numFmtId="4" fontId="26" fillId="4" borderId="5" xfId="22" applyNumberFormat="1" applyFont="1" applyFill="1" applyBorder="1" applyAlignment="1" applyProtection="1">
      <alignment vertical="center"/>
      <protection locked="0"/>
    </xf>
    <xf numFmtId="4" fontId="4" fillId="4" borderId="5" xfId="22" applyNumberFormat="1" applyFont="1" applyFill="1" applyBorder="1" applyAlignment="1" applyProtection="1">
      <alignment vertical="center" wrapText="1"/>
      <protection locked="0"/>
    </xf>
    <xf numFmtId="4" fontId="25" fillId="15" borderId="0" xfId="17" applyNumberFormat="1" applyFont="1" applyFill="1" applyAlignment="1">
      <alignment wrapText="1"/>
    </xf>
    <xf numFmtId="4" fontId="26" fillId="4" borderId="5" xfId="22" applyNumberFormat="1" applyFont="1" applyFill="1" applyBorder="1" applyAlignment="1" applyProtection="1">
      <alignment vertical="center" wrapText="1"/>
      <protection locked="0"/>
    </xf>
    <xf numFmtId="4" fontId="26" fillId="0" borderId="0" xfId="22" applyNumberFormat="1" applyFont="1" applyAlignment="1">
      <alignment wrapText="1"/>
    </xf>
    <xf numFmtId="4" fontId="25" fillId="15" borderId="0" xfId="20" applyNumberFormat="1" applyFont="1" applyFill="1"/>
    <xf numFmtId="4" fontId="25" fillId="15" borderId="0" xfId="17" applyNumberFormat="1" applyFont="1" applyFill="1"/>
    <xf numFmtId="174" fontId="0" fillId="0" borderId="6" xfId="0" applyNumberFormat="1" applyBorder="1" applyAlignment="1">
      <alignment horizontal="center"/>
    </xf>
    <xf numFmtId="0" fontId="41" fillId="0" borderId="6" xfId="26" applyFont="1" applyFill="1" applyBorder="1"/>
    <xf numFmtId="177" fontId="4" fillId="11" borderId="5" xfId="23" applyNumberFormat="1" applyFont="1" applyFill="1" applyBorder="1" applyAlignment="1" applyProtection="1">
      <alignment horizontal="center" vertical="center"/>
      <protection locked="0"/>
    </xf>
    <xf numFmtId="177" fontId="4" fillId="11" borderId="5" xfId="2" applyNumberFormat="1" applyFill="1" applyBorder="1" applyAlignment="1">
      <alignment horizontal="center" vertical="center"/>
      <protection locked="0"/>
    </xf>
    <xf numFmtId="4" fontId="4" fillId="0" borderId="0" xfId="22" applyNumberFormat="1" applyFont="1" applyAlignment="1">
      <alignment vertical="center" wrapText="1"/>
    </xf>
    <xf numFmtId="0" fontId="43" fillId="0" borderId="0" xfId="17" applyFont="1"/>
    <xf numFmtId="0" fontId="26" fillId="0" borderId="0" xfId="0" applyFont="1"/>
    <xf numFmtId="0" fontId="45" fillId="0" borderId="0" xfId="0" applyFont="1"/>
    <xf numFmtId="0" fontId="26" fillId="0" borderId="0" xfId="17" applyFont="1"/>
    <xf numFmtId="0" fontId="46" fillId="17" borderId="0" xfId="0" applyFont="1" applyFill="1"/>
    <xf numFmtId="9" fontId="0" fillId="0" borderId="6" xfId="0" applyNumberFormat="1" applyBorder="1" applyAlignment="1">
      <alignment horizontal="center"/>
    </xf>
    <xf numFmtId="0" fontId="14" fillId="15" borderId="8" xfId="0" applyFont="1" applyFill="1" applyBorder="1" applyAlignment="1">
      <alignment wrapText="1"/>
    </xf>
    <xf numFmtId="0" fontId="14" fillId="0" borderId="7" xfId="0" applyFont="1" applyBorder="1" applyAlignment="1">
      <alignment wrapText="1"/>
    </xf>
    <xf numFmtId="0" fontId="0" fillId="0" borderId="0" xfId="0" quotePrefix="1"/>
    <xf numFmtId="0" fontId="25" fillId="0" borderId="0" xfId="17" applyFont="1"/>
    <xf numFmtId="174" fontId="0" fillId="0" borderId="0" xfId="0" applyNumberFormat="1" applyAlignment="1">
      <alignment horizontal="center"/>
    </xf>
    <xf numFmtId="174" fontId="14" fillId="0" borderId="20" xfId="0" applyNumberFormat="1" applyFont="1" applyBorder="1" applyAlignment="1">
      <alignment horizontal="center"/>
    </xf>
    <xf numFmtId="174" fontId="14" fillId="0" borderId="0" xfId="0" applyNumberFormat="1" applyFont="1" applyAlignment="1">
      <alignment horizontal="center"/>
    </xf>
    <xf numFmtId="0" fontId="26" fillId="4" borderId="6" xfId="26" applyFont="1" applyFill="1" applyBorder="1" applyAlignment="1"/>
    <xf numFmtId="0" fontId="47" fillId="17" borderId="0" xfId="0" applyFont="1" applyFill="1"/>
    <xf numFmtId="177" fontId="4" fillId="4" borderId="5" xfId="2" applyNumberFormat="1" applyBorder="1" applyAlignment="1">
      <alignment vertical="center"/>
      <protection locked="0"/>
    </xf>
    <xf numFmtId="0" fontId="0" fillId="0" borderId="7" xfId="0" applyBorder="1" applyAlignment="1">
      <alignment horizontal="left" vertical="top" wrapText="1"/>
    </xf>
    <xf numFmtId="0" fontId="0" fillId="0" borderId="0" xfId="0" applyAlignment="1">
      <alignment horizontal="left" vertical="top" wrapText="1"/>
    </xf>
    <xf numFmtId="0" fontId="0" fillId="0" borderId="14" xfId="0" applyBorder="1" applyAlignment="1">
      <alignment horizontal="left" vertical="top" wrapText="1"/>
    </xf>
    <xf numFmtId="0" fontId="0" fillId="0" borderId="15" xfId="0" applyBorder="1" applyAlignment="1">
      <alignment horizontal="left" vertical="top" wrapText="1"/>
    </xf>
    <xf numFmtId="0" fontId="0" fillId="0" borderId="16" xfId="0" applyBorder="1" applyAlignment="1">
      <alignment horizontal="left" vertical="top" wrapText="1"/>
    </xf>
    <xf numFmtId="0" fontId="0" fillId="0" borderId="17" xfId="0" applyBorder="1" applyAlignment="1">
      <alignment horizontal="left" vertical="top" wrapText="1"/>
    </xf>
    <xf numFmtId="0" fontId="0" fillId="10" borderId="8" xfId="0" applyFill="1" applyBorder="1" applyAlignment="1">
      <alignment horizontal="left"/>
    </xf>
    <xf numFmtId="0" fontId="0" fillId="10" borderId="9" xfId="0" applyFill="1" applyBorder="1" applyAlignment="1">
      <alignment horizontal="left"/>
    </xf>
    <xf numFmtId="0" fontId="0" fillId="10" borderId="10" xfId="0" applyFill="1" applyBorder="1" applyAlignment="1">
      <alignment horizontal="left"/>
    </xf>
    <xf numFmtId="0" fontId="0" fillId="10" borderId="11" xfId="0" applyFill="1" applyBorder="1" applyAlignment="1">
      <alignment horizontal="left" vertical="center" wrapText="1"/>
    </xf>
    <xf numFmtId="0" fontId="0" fillId="10" borderId="12" xfId="0" applyFill="1" applyBorder="1" applyAlignment="1">
      <alignment horizontal="left" vertical="center"/>
    </xf>
    <xf numFmtId="0" fontId="0" fillId="10" borderId="13" xfId="0" applyFill="1" applyBorder="1" applyAlignment="1">
      <alignment horizontal="left" vertical="center"/>
    </xf>
    <xf numFmtId="0" fontId="0" fillId="10" borderId="7" xfId="0" applyFill="1" applyBorder="1" applyAlignment="1">
      <alignment horizontal="left" vertical="center"/>
    </xf>
    <xf numFmtId="0" fontId="0" fillId="10" borderId="0" xfId="0" applyFill="1" applyAlignment="1">
      <alignment horizontal="left" vertical="center"/>
    </xf>
    <xf numFmtId="0" fontId="0" fillId="10" borderId="14" xfId="0" applyFill="1" applyBorder="1" applyAlignment="1">
      <alignment horizontal="left" vertical="center"/>
    </xf>
    <xf numFmtId="0" fontId="0" fillId="10" borderId="15" xfId="0" applyFill="1" applyBorder="1" applyAlignment="1">
      <alignment horizontal="left" vertical="center"/>
    </xf>
    <xf numFmtId="0" fontId="0" fillId="10" borderId="16" xfId="0" applyFill="1" applyBorder="1" applyAlignment="1">
      <alignment horizontal="left" vertical="center"/>
    </xf>
    <xf numFmtId="0" fontId="0" fillId="10" borderId="17" xfId="0" applyFill="1" applyBorder="1" applyAlignment="1">
      <alignment horizontal="left" vertical="center"/>
    </xf>
    <xf numFmtId="0" fontId="0" fillId="0" borderId="11" xfId="0" applyBorder="1" applyAlignment="1">
      <alignment horizontal="left" vertical="top" wrapText="1"/>
    </xf>
    <xf numFmtId="0" fontId="0" fillId="0" borderId="12" xfId="0" applyBorder="1" applyAlignment="1">
      <alignment horizontal="left" vertical="top" wrapText="1"/>
    </xf>
    <xf numFmtId="0" fontId="0" fillId="0" borderId="13" xfId="0" applyBorder="1" applyAlignment="1">
      <alignment horizontal="left" vertical="top" wrapText="1"/>
    </xf>
    <xf numFmtId="0" fontId="45" fillId="0" borderId="0" xfId="0" applyFont="1" applyAlignment="1">
      <alignment horizontal="left"/>
    </xf>
  </cellXfs>
  <cellStyles count="67">
    <cellStyle name="60% - Accent1 4 2" xfId="31" xr:uid="{00000000-0005-0000-0000-000000000000}"/>
    <cellStyle name="Calculation - 1" xfId="3" xr:uid="{00000000-0005-0000-0000-000001000000}"/>
    <cellStyle name="Calculation - 2" xfId="1" xr:uid="{00000000-0005-0000-0000-000002000000}"/>
    <cellStyle name="Calculation - 3" xfId="11" xr:uid="{00000000-0005-0000-0000-000003000000}"/>
    <cellStyle name="Comma" xfId="22" builtinId="3"/>
    <cellStyle name="Comma 141" xfId="32" xr:uid="{00000000-0005-0000-0000-000005000000}"/>
    <cellStyle name="Comma 2" xfId="20" xr:uid="{00000000-0005-0000-0000-000006000000}"/>
    <cellStyle name="Comma 5" xfId="16" xr:uid="{00000000-0005-0000-0000-000007000000}"/>
    <cellStyle name="Free Entry" xfId="2" xr:uid="{00000000-0005-0000-0000-000008000000}"/>
    <cellStyle name="Heading - 1" xfId="5" xr:uid="{00000000-0005-0000-0000-000009000000}"/>
    <cellStyle name="Heading - 2" xfId="9" xr:uid="{00000000-0005-0000-0000-00000A000000}"/>
    <cellStyle name="Hyperlink" xfId="26" builtinId="8"/>
    <cellStyle name="Linked Cell 2 8" xfId="33" xr:uid="{00000000-0005-0000-0000-00000C000000}"/>
    <cellStyle name="Listed Input" xfId="12" xr:uid="{00000000-0005-0000-0000-00000D000000}"/>
    <cellStyle name="Listed Input 2" xfId="21" xr:uid="{00000000-0005-0000-0000-00000E000000}"/>
    <cellStyle name="Named Range" xfId="8" xr:uid="{00000000-0005-0000-0000-00000F000000}"/>
    <cellStyle name="Normal" xfId="0" builtinId="0" customBuiltin="1"/>
    <cellStyle name="Normal - Style1 2" xfId="34" xr:uid="{00000000-0005-0000-0000-000011000000}"/>
    <cellStyle name="Normal 10 10" xfId="35" xr:uid="{00000000-0005-0000-0000-000012000000}"/>
    <cellStyle name="Normal 10 10 4" xfId="36" xr:uid="{00000000-0005-0000-0000-000013000000}"/>
    <cellStyle name="Normal 10 10 5" xfId="37" xr:uid="{00000000-0005-0000-0000-000014000000}"/>
    <cellStyle name="Normal 10 13" xfId="38" xr:uid="{00000000-0005-0000-0000-000015000000}"/>
    <cellStyle name="Normal 119" xfId="39" xr:uid="{00000000-0005-0000-0000-000016000000}"/>
    <cellStyle name="Normal 119 2" xfId="40" xr:uid="{00000000-0005-0000-0000-000017000000}"/>
    <cellStyle name="Normal 134 2 2" xfId="41" xr:uid="{00000000-0005-0000-0000-000018000000}"/>
    <cellStyle name="Normal 155 2" xfId="42" xr:uid="{00000000-0005-0000-0000-000019000000}"/>
    <cellStyle name="Normal 156" xfId="43" xr:uid="{00000000-0005-0000-0000-00001A000000}"/>
    <cellStyle name="Normal 157" xfId="44" xr:uid="{00000000-0005-0000-0000-00001B000000}"/>
    <cellStyle name="Normal 164" xfId="45" xr:uid="{00000000-0005-0000-0000-00001C000000}"/>
    <cellStyle name="Normal 165" xfId="46" xr:uid="{00000000-0005-0000-0000-00001D000000}"/>
    <cellStyle name="Normal 166" xfId="47" xr:uid="{00000000-0005-0000-0000-00001E000000}"/>
    <cellStyle name="Normal 167" xfId="48" xr:uid="{00000000-0005-0000-0000-00001F000000}"/>
    <cellStyle name="Normal 168" xfId="49" xr:uid="{00000000-0005-0000-0000-000020000000}"/>
    <cellStyle name="Normal 169" xfId="50" xr:uid="{00000000-0005-0000-0000-000021000000}"/>
    <cellStyle name="Normal 170" xfId="51" xr:uid="{00000000-0005-0000-0000-000022000000}"/>
    <cellStyle name="Normal 2" xfId="13" xr:uid="{00000000-0005-0000-0000-000023000000}"/>
    <cellStyle name="Normal 2 10" xfId="52" xr:uid="{00000000-0005-0000-0000-000024000000}"/>
    <cellStyle name="Normal 2 2" xfId="30" xr:uid="{00000000-0005-0000-0000-000025000000}"/>
    <cellStyle name="Normal 2 2 9 3" xfId="53" xr:uid="{00000000-0005-0000-0000-000026000000}"/>
    <cellStyle name="Normal 2 24" xfId="54" xr:uid="{00000000-0005-0000-0000-000027000000}"/>
    <cellStyle name="Normal 2 25" xfId="55" xr:uid="{00000000-0005-0000-0000-000028000000}"/>
    <cellStyle name="Normal 2 61" xfId="17" xr:uid="{00000000-0005-0000-0000-000029000000}"/>
    <cellStyle name="Normal 3" xfId="24" xr:uid="{00000000-0005-0000-0000-00002A000000}"/>
    <cellStyle name="Normal 3 2" xfId="56" xr:uid="{00000000-0005-0000-0000-00002B000000}"/>
    <cellStyle name="Normal 3 2 2" xfId="29" xr:uid="{00000000-0005-0000-0000-00002C000000}"/>
    <cellStyle name="Normal 4" xfId="14" xr:uid="{00000000-0005-0000-0000-00002D000000}"/>
    <cellStyle name="Normal 4 2" xfId="15" xr:uid="{00000000-0005-0000-0000-00002E000000}"/>
    <cellStyle name="Normal 5" xfId="28" xr:uid="{00000000-0005-0000-0000-00002F000000}"/>
    <cellStyle name="Normal 56" xfId="27" xr:uid="{00000000-0005-0000-0000-000030000000}"/>
    <cellStyle name="Normal 83" xfId="57" xr:uid="{00000000-0005-0000-0000-000031000000}"/>
    <cellStyle name="Normal_Conversion_gal and bbl_final1_updated" xfId="18" xr:uid="{00000000-0005-0000-0000-000032000000}"/>
    <cellStyle name="Normal_European Ethanol SD model_15_clean" xfId="19" xr:uid="{00000000-0005-0000-0000-000034000000}"/>
    <cellStyle name="Per cent" xfId="23" builtinId="5"/>
    <cellStyle name="Percent 2" xfId="25" xr:uid="{00000000-0005-0000-0000-000036000000}"/>
    <cellStyle name="Percent 2 14" xfId="58" xr:uid="{00000000-0005-0000-0000-000037000000}"/>
    <cellStyle name="Percent 2 21 2" xfId="59" xr:uid="{00000000-0005-0000-0000-000038000000}"/>
    <cellStyle name="Percent 7 2 2 2 2" xfId="60" xr:uid="{00000000-0005-0000-0000-000039000000}"/>
    <cellStyle name="Percent 87" xfId="61" xr:uid="{00000000-0005-0000-0000-00003A000000}"/>
    <cellStyle name="Percent 90" xfId="62" xr:uid="{00000000-0005-0000-0000-00003B000000}"/>
    <cellStyle name="Percent 92" xfId="63" xr:uid="{00000000-0005-0000-0000-00003C000000}"/>
    <cellStyle name="Percent 98" xfId="64" xr:uid="{00000000-0005-0000-0000-00003D000000}"/>
    <cellStyle name="Reference" xfId="7" xr:uid="{00000000-0005-0000-0000-00003E000000}"/>
    <cellStyle name="Sheet Title" xfId="4" xr:uid="{00000000-0005-0000-0000-00003F000000}"/>
    <cellStyle name="Sub heading - 1" xfId="10" xr:uid="{00000000-0005-0000-0000-000040000000}"/>
    <cellStyle name="Sub heading - 2" xfId="6" xr:uid="{00000000-0005-0000-0000-000041000000}"/>
    <cellStyle name="Title 1" xfId="65" xr:uid="{00000000-0005-0000-0000-000042000000}"/>
    <cellStyle name="Title 3 2" xfId="66" xr:uid="{00000000-0005-0000-0000-000043000000}"/>
  </cellStyles>
  <dxfs count="71">
    <dxf>
      <font>
        <color theme="0"/>
      </font>
      <fill>
        <patternFill>
          <fgColor theme="0"/>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fgColor theme="0"/>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vertical/>
        <horizontal/>
      </border>
    </dxf>
    <dxf>
      <font>
        <color theme="0"/>
      </font>
      <fill>
        <patternFill>
          <bgColor theme="0"/>
        </patternFill>
      </fill>
      <border>
        <left/>
        <right/>
        <top/>
        <bottom/>
      </border>
    </dxf>
    <dxf>
      <font>
        <color theme="0"/>
      </font>
      <fill>
        <patternFill>
          <bgColor theme="0"/>
        </patternFill>
      </fill>
      <border>
        <left/>
        <right/>
        <top/>
        <bottom/>
        <vertical/>
        <horizontal/>
      </border>
    </dxf>
    <dxf>
      <font>
        <color theme="0"/>
      </font>
      <fill>
        <patternFill>
          <fgColor theme="0"/>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dxf>
    <dxf>
      <fill>
        <patternFill>
          <bgColor rgb="FFFF0000"/>
        </patternFill>
      </fill>
    </dxf>
    <dxf>
      <fill>
        <patternFill patternType="solid">
          <fgColor indexed="64"/>
          <bgColor rgb="FFFFC000"/>
        </patternFill>
      </fill>
    </dxf>
    <dxf>
      <fill>
        <patternFill patternType="solid">
          <fgColor indexed="64"/>
          <bgColor rgb="FFFFC000"/>
        </patternFill>
      </fill>
    </dxf>
    <dxf>
      <fill>
        <patternFill patternType="solid">
          <fgColor theme="7" tint="0.59999389629810485"/>
          <bgColor theme="7" tint="0.59999389629810485"/>
        </patternFill>
      </fill>
    </dxf>
    <dxf>
      <fill>
        <patternFill patternType="solid">
          <fgColor theme="7" tint="0.59999389629810485"/>
          <bgColor theme="7" tint="0.59999389629810485"/>
        </patternFill>
      </fill>
    </dxf>
    <dxf>
      <font>
        <b/>
        <color theme="0"/>
      </font>
      <fill>
        <patternFill patternType="solid">
          <fgColor theme="7"/>
          <bgColor theme="7"/>
        </patternFill>
      </fill>
    </dxf>
    <dxf>
      <font>
        <b/>
        <color theme="0"/>
      </font>
      <fill>
        <patternFill patternType="solid">
          <fgColor theme="7"/>
          <bgColor theme="7"/>
        </patternFill>
      </fill>
    </dxf>
    <dxf>
      <font>
        <b/>
        <color theme="0"/>
      </font>
      <fill>
        <patternFill patternType="solid">
          <fgColor theme="7"/>
          <bgColor theme="7"/>
        </patternFill>
      </fill>
      <border>
        <top style="thick">
          <color theme="0"/>
        </top>
      </border>
    </dxf>
    <dxf>
      <font>
        <b/>
        <color theme="0"/>
      </font>
      <fill>
        <patternFill patternType="solid">
          <fgColor theme="7"/>
          <bgColor theme="7"/>
        </patternFill>
      </fill>
      <border>
        <bottom style="thick">
          <color theme="0"/>
        </bottom>
      </border>
    </dxf>
    <dxf>
      <font>
        <color theme="1"/>
      </font>
      <fill>
        <patternFill patternType="solid">
          <fgColor theme="7" tint="0.79998168889431442"/>
          <bgColor theme="7" tint="0.79998168889431442"/>
        </patternFill>
      </fill>
      <border>
        <vertical style="thin">
          <color theme="0"/>
        </vertical>
        <horizontal style="thin">
          <color theme="0"/>
        </horizontal>
      </border>
    </dxf>
    <dxf>
      <fill>
        <patternFill patternType="solid">
          <fgColor theme="6" tint="0.59999389629810485"/>
          <bgColor theme="6" tint="0.59999389629810485"/>
        </patternFill>
      </fill>
    </dxf>
    <dxf>
      <fill>
        <patternFill patternType="solid">
          <fgColor theme="6" tint="0.59999389629810485"/>
          <bgColor theme="6" tint="0.59999389629810485"/>
        </patternFill>
      </fill>
    </dxf>
    <dxf>
      <font>
        <b/>
        <color theme="0"/>
      </font>
      <fill>
        <patternFill patternType="solid">
          <fgColor theme="6"/>
          <bgColor theme="6"/>
        </patternFill>
      </fill>
    </dxf>
    <dxf>
      <font>
        <b/>
        <color theme="0"/>
      </font>
      <fill>
        <patternFill patternType="solid">
          <fgColor theme="6"/>
          <bgColor theme="6"/>
        </patternFill>
      </fill>
    </dxf>
    <dxf>
      <font>
        <b/>
        <color theme="0"/>
      </font>
      <fill>
        <patternFill patternType="solid">
          <fgColor theme="6"/>
          <bgColor theme="6"/>
        </patternFill>
      </fill>
      <border>
        <top style="thick">
          <color theme="0"/>
        </top>
      </border>
    </dxf>
    <dxf>
      <font>
        <b/>
        <color theme="0"/>
      </font>
      <fill>
        <patternFill patternType="solid">
          <fgColor theme="6"/>
          <bgColor theme="6"/>
        </patternFill>
      </fill>
      <border>
        <bottom style="thick">
          <color theme="0"/>
        </bottom>
      </border>
    </dxf>
    <dxf>
      <font>
        <color theme="1"/>
      </font>
      <fill>
        <patternFill patternType="solid">
          <fgColor theme="6" tint="0.79998168889431442"/>
          <bgColor theme="6" tint="0.79998168889431442"/>
        </patternFill>
      </fill>
      <border>
        <vertical style="thin">
          <color theme="0"/>
        </vertical>
        <horizontal style="thin">
          <color theme="0"/>
        </horizontal>
      </border>
    </dxf>
    <dxf>
      <fill>
        <patternFill patternType="solid">
          <fgColor theme="7" tint="0.79998168889431442"/>
          <bgColor theme="7" tint="0.79998168889431442"/>
        </patternFill>
      </fill>
    </dxf>
    <dxf>
      <fill>
        <patternFill patternType="solid">
          <fgColor theme="7" tint="0.79995117038483843"/>
          <bgColor theme="7" tint="0.59996337778862885"/>
        </patternFill>
      </fill>
    </dxf>
    <dxf>
      <font>
        <b/>
        <color theme="7" tint="-0.249977111117893"/>
      </font>
    </dxf>
    <dxf>
      <font>
        <b/>
        <color theme="7" tint="-0.249977111117893"/>
      </font>
    </dxf>
    <dxf>
      <font>
        <b/>
        <color theme="7" tint="-0.249977111117893"/>
      </font>
      <border>
        <top style="thin">
          <color theme="7"/>
        </top>
      </border>
    </dxf>
    <dxf>
      <font>
        <b/>
        <i val="0"/>
        <color theme="7" tint="-0.499984740745262"/>
      </font>
      <border>
        <bottom style="thin">
          <color theme="7"/>
        </bottom>
      </border>
    </dxf>
    <dxf>
      <font>
        <color theme="7" tint="-0.499984740745262"/>
      </font>
      <border>
        <top style="thin">
          <color theme="7"/>
        </top>
        <bottom style="thin">
          <color theme="7"/>
        </bottom>
      </border>
    </dxf>
    <dxf>
      <fill>
        <patternFill patternType="solid">
          <fgColor theme="6" tint="0.79998168889431442"/>
          <bgColor theme="6" tint="0.79998168889431442"/>
        </patternFill>
      </fill>
    </dxf>
    <dxf>
      <fill>
        <patternFill patternType="solid">
          <fgColor theme="6" tint="0.79995117038483843"/>
          <bgColor theme="6" tint="0.59996337778862885"/>
        </patternFill>
      </fill>
    </dxf>
    <dxf>
      <font>
        <b/>
        <color theme="6" tint="-0.249977111117893"/>
      </font>
    </dxf>
    <dxf>
      <font>
        <b/>
        <color theme="6" tint="-0.249977111117893"/>
      </font>
    </dxf>
    <dxf>
      <font>
        <b/>
        <color theme="6" tint="-0.249977111117893"/>
      </font>
      <border>
        <top style="thin">
          <color theme="6"/>
        </top>
      </border>
    </dxf>
    <dxf>
      <font>
        <b/>
        <i val="0"/>
        <color theme="5"/>
      </font>
      <border>
        <bottom style="thin">
          <color theme="6"/>
        </bottom>
      </border>
    </dxf>
    <dxf>
      <font>
        <color auto="1"/>
      </font>
      <border>
        <top style="thin">
          <color theme="6"/>
        </top>
        <bottom style="thin">
          <color theme="6"/>
        </bottom>
      </border>
    </dxf>
    <dxf>
      <border>
        <left style="thin">
          <color theme="7"/>
        </left>
      </border>
    </dxf>
    <dxf>
      <border>
        <left style="thin">
          <color theme="7"/>
        </left>
      </border>
    </dxf>
    <dxf>
      <border>
        <top style="thin">
          <color theme="7"/>
        </top>
      </border>
    </dxf>
    <dxf>
      <border>
        <top style="thin">
          <color theme="7"/>
        </top>
      </border>
    </dxf>
    <dxf>
      <font>
        <b/>
        <color theme="1"/>
      </font>
    </dxf>
    <dxf>
      <font>
        <b/>
        <color theme="1"/>
      </font>
    </dxf>
    <dxf>
      <font>
        <b/>
        <color theme="1"/>
      </font>
      <border>
        <top style="double">
          <color theme="7"/>
        </top>
      </border>
    </dxf>
    <dxf>
      <font>
        <b/>
        <color theme="0"/>
      </font>
      <fill>
        <patternFill patternType="solid">
          <fgColor theme="7"/>
          <bgColor theme="7"/>
        </patternFill>
      </fill>
    </dxf>
    <dxf>
      <font>
        <color theme="1"/>
      </font>
      <border>
        <left style="thin">
          <color theme="7"/>
        </left>
        <right style="thin">
          <color theme="7"/>
        </right>
        <top style="thin">
          <color theme="7"/>
        </top>
        <bottom style="thin">
          <color theme="7"/>
        </bottom>
      </border>
    </dxf>
    <dxf>
      <border>
        <left style="thin">
          <color theme="6"/>
        </left>
      </border>
    </dxf>
    <dxf>
      <border>
        <left style="thin">
          <color theme="6"/>
        </left>
      </border>
    </dxf>
    <dxf>
      <border>
        <top style="thin">
          <color theme="6"/>
        </top>
      </border>
    </dxf>
    <dxf>
      <border>
        <top style="thin">
          <color theme="6"/>
        </top>
      </border>
    </dxf>
    <dxf>
      <font>
        <b/>
        <color theme="1"/>
      </font>
    </dxf>
    <dxf>
      <font>
        <b/>
        <color theme="1"/>
      </font>
    </dxf>
    <dxf>
      <font>
        <b/>
        <color theme="1"/>
      </font>
      <border>
        <top style="double">
          <color theme="6"/>
        </top>
      </border>
    </dxf>
    <dxf>
      <font>
        <b/>
        <i val="0"/>
        <color theme="0"/>
      </font>
      <fill>
        <patternFill patternType="solid">
          <fgColor theme="6"/>
          <bgColor theme="6"/>
        </patternFill>
      </fill>
    </dxf>
    <dxf>
      <font>
        <color theme="1"/>
      </font>
      <border>
        <left style="thin">
          <color theme="6"/>
        </left>
        <right style="thin">
          <color theme="6"/>
        </right>
        <top style="thin">
          <color theme="6"/>
        </top>
        <bottom style="thin">
          <color theme="6"/>
        </bottom>
      </border>
    </dxf>
  </dxfs>
  <tableStyles count="6" defaultTableStyle="TableStyleMedium2" defaultPivotStyle="PivotStyleLight16">
    <tableStyle name="E4tech Table Style_1" pivot="0" count="9" xr9:uid="{00000000-0011-0000-FFFF-FFFF00000000}">
      <tableStyleElement type="wholeTable" dxfId="70"/>
      <tableStyleElement type="headerRow" dxfId="69"/>
      <tableStyleElement type="totalRow" dxfId="68"/>
      <tableStyleElement type="firstColumn" dxfId="67"/>
      <tableStyleElement type="lastColumn" dxfId="66"/>
      <tableStyleElement type="firstRowStripe" dxfId="65"/>
      <tableStyleElement type="secondRowStripe" dxfId="64"/>
      <tableStyleElement type="firstColumnStripe" dxfId="63"/>
      <tableStyleElement type="secondColumnStripe" dxfId="62"/>
    </tableStyle>
    <tableStyle name="E4tech Table Style_2" pivot="0" count="9" xr9:uid="{00000000-0011-0000-FFFF-FFFF01000000}">
      <tableStyleElement type="wholeTable" dxfId="61"/>
      <tableStyleElement type="headerRow" dxfId="60"/>
      <tableStyleElement type="totalRow" dxfId="59"/>
      <tableStyleElement type="firstColumn" dxfId="58"/>
      <tableStyleElement type="lastColumn" dxfId="57"/>
      <tableStyleElement type="firstRowStripe" dxfId="56"/>
      <tableStyleElement type="secondRowStripe" dxfId="55"/>
      <tableStyleElement type="firstColumnStripe" dxfId="54"/>
      <tableStyleElement type="secondColumnStripe" dxfId="53"/>
    </tableStyle>
    <tableStyle name="E4tech Table Style_3" pivot="0" count="7" xr9:uid="{00000000-0011-0000-FFFF-FFFF02000000}">
      <tableStyleElement type="wholeTable" dxfId="52"/>
      <tableStyleElement type="headerRow" dxfId="51"/>
      <tableStyleElement type="totalRow" dxfId="50"/>
      <tableStyleElement type="firstColumn" dxfId="49"/>
      <tableStyleElement type="lastColumn" dxfId="48"/>
      <tableStyleElement type="firstRowStripe" dxfId="47"/>
      <tableStyleElement type="firstColumnStripe" dxfId="46"/>
    </tableStyle>
    <tableStyle name="E4tech Table Style_4" pivot="0" count="7" xr9:uid="{00000000-0011-0000-FFFF-FFFF03000000}">
      <tableStyleElement type="wholeTable" dxfId="45"/>
      <tableStyleElement type="headerRow" dxfId="44"/>
      <tableStyleElement type="totalRow" dxfId="43"/>
      <tableStyleElement type="firstColumn" dxfId="42"/>
      <tableStyleElement type="lastColumn" dxfId="41"/>
      <tableStyleElement type="firstRowStripe" dxfId="40"/>
      <tableStyleElement type="firstColumnStripe" dxfId="39"/>
    </tableStyle>
    <tableStyle name="E4tech Table Style_5" pivot="0" count="7" xr9:uid="{00000000-0011-0000-FFFF-FFFF04000000}">
      <tableStyleElement type="wholeTable" dxfId="38"/>
      <tableStyleElement type="headerRow" dxfId="37"/>
      <tableStyleElement type="totalRow" dxfId="36"/>
      <tableStyleElement type="firstColumn" dxfId="35"/>
      <tableStyleElement type="lastColumn" dxfId="34"/>
      <tableStyleElement type="firstRowStripe" dxfId="33"/>
      <tableStyleElement type="firstColumnStripe" dxfId="32"/>
    </tableStyle>
    <tableStyle name="E4tech Table Style_6" pivot="0" count="7" xr9:uid="{00000000-0011-0000-FFFF-FFFF05000000}">
      <tableStyleElement type="wholeTable" dxfId="31"/>
      <tableStyleElement type="headerRow" dxfId="30"/>
      <tableStyleElement type="totalRow" dxfId="29"/>
      <tableStyleElement type="firstColumn" dxfId="28"/>
      <tableStyleElement type="lastColumn" dxfId="27"/>
      <tableStyleElement type="firstRowStripe" dxfId="26"/>
      <tableStyleElement type="firstColumnStripe" dxfId="25"/>
    </tableStyle>
  </tableStyles>
  <colors>
    <mruColors>
      <color rgb="FF5B9BD5"/>
      <color rgb="FFFF66CC"/>
      <color rgb="FFFFE6CD"/>
      <color rgb="FF000000"/>
      <color rgb="FF6AB0E0"/>
      <color rgb="FF1B429A"/>
      <color rgb="FFD3CAE0"/>
      <color rgb="FF957FB5"/>
      <color rgb="FF1383BD"/>
      <color rgb="FF8CB57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3.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1348086</xdr:colOff>
      <xdr:row>1</xdr:row>
      <xdr:rowOff>814481</xdr:rowOff>
    </xdr:to>
    <xdr:pic>
      <xdr:nvPicPr>
        <xdr:cNvPr id="10" name="Picture 9" descr="20378_DfT-Logo-green">
          <a:extLst>
            <a:ext uri="{FF2B5EF4-FFF2-40B4-BE49-F238E27FC236}">
              <a16:creationId xmlns:a16="http://schemas.microsoft.com/office/drawing/2014/main" id="{50C5AB1C-4056-4759-B179-567A965B093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1353" y="190500"/>
          <a:ext cx="1348086" cy="814481"/>
        </a:xfrm>
        <a:prstGeom prst="rect">
          <a:avLst/>
        </a:prstGeom>
        <a:noFill/>
        <a:ln>
          <a:noFill/>
        </a:ln>
      </xdr:spPr>
    </xdr:pic>
    <xdr:clientData/>
  </xdr:twoCellAnchor>
  <xdr:twoCellAnchor editAs="oneCell">
    <xdr:from>
      <xdr:col>1</xdr:col>
      <xdr:colOff>2941619</xdr:colOff>
      <xdr:row>1</xdr:row>
      <xdr:rowOff>0</xdr:rowOff>
    </xdr:from>
    <xdr:to>
      <xdr:col>2</xdr:col>
      <xdr:colOff>464313</xdr:colOff>
      <xdr:row>1</xdr:row>
      <xdr:rowOff>540000</xdr:rowOff>
    </xdr:to>
    <xdr:pic>
      <xdr:nvPicPr>
        <xdr:cNvPr id="11" name="Picture 10" descr="A green and black logo&#10;&#10;Description automatically generated">
          <a:extLst>
            <a:ext uri="{FF2B5EF4-FFF2-40B4-BE49-F238E27FC236}">
              <a16:creationId xmlns:a16="http://schemas.microsoft.com/office/drawing/2014/main" id="{35D51663-022D-453C-B670-04418DCA140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232972" y="190500"/>
          <a:ext cx="1355106" cy="540000"/>
        </a:xfrm>
        <a:prstGeom prst="rect">
          <a:avLst/>
        </a:prstGeom>
      </xdr:spPr>
    </xdr:pic>
    <xdr:clientData/>
  </xdr:twoCellAnchor>
  <xdr:twoCellAnchor editAs="oneCell">
    <xdr:from>
      <xdr:col>1</xdr:col>
      <xdr:colOff>1556682</xdr:colOff>
      <xdr:row>1</xdr:row>
      <xdr:rowOff>22412</xdr:rowOff>
    </xdr:from>
    <xdr:to>
      <xdr:col>1</xdr:col>
      <xdr:colOff>2697720</xdr:colOff>
      <xdr:row>1</xdr:row>
      <xdr:rowOff>562412</xdr:rowOff>
    </xdr:to>
    <xdr:pic>
      <xdr:nvPicPr>
        <xdr:cNvPr id="12" name="Picture 11">
          <a:extLst>
            <a:ext uri="{FF2B5EF4-FFF2-40B4-BE49-F238E27FC236}">
              <a16:creationId xmlns:a16="http://schemas.microsoft.com/office/drawing/2014/main" id="{516D5D50-6E58-4D9F-9074-9E21C985033D}"/>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848035" y="212912"/>
          <a:ext cx="1141038" cy="54000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1</xdr:row>
      <xdr:rowOff>0</xdr:rowOff>
    </xdr:from>
    <xdr:to>
      <xdr:col>2</xdr:col>
      <xdr:colOff>2653889</xdr:colOff>
      <xdr:row>1</xdr:row>
      <xdr:rowOff>790126</xdr:rowOff>
    </xdr:to>
    <xdr:sp macro="" textlink="">
      <xdr:nvSpPr>
        <xdr:cNvPr id="3" name="TextBox 17">
          <a:extLst>
            <a:ext uri="{FF2B5EF4-FFF2-40B4-BE49-F238E27FC236}">
              <a16:creationId xmlns:a16="http://schemas.microsoft.com/office/drawing/2014/main" id="{230E0BF9-B119-4C8A-BA1F-D2CEEBDA6AFC}"/>
            </a:ext>
          </a:extLst>
        </xdr:cNvPr>
        <xdr:cNvSpPr txBox="1"/>
      </xdr:nvSpPr>
      <xdr:spPr>
        <a:xfrm>
          <a:off x="366059" y="186765"/>
          <a:ext cx="4402006" cy="790126"/>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t>Values in </a:t>
          </a:r>
          <a:r>
            <a:rPr lang="en-GB" sz="1100" b="1">
              <a:solidFill>
                <a:srgbClr val="FF0000"/>
              </a:solidFill>
            </a:rPr>
            <a:t>red text </a:t>
          </a:r>
          <a:r>
            <a:rPr lang="en-GB" sz="1100" b="1"/>
            <a:t>are illustrative and should be deleted or adapted to the correct</a:t>
          </a:r>
          <a:r>
            <a:rPr lang="en-GB" sz="1100" b="1" baseline="0"/>
            <a:t> inputs/outputs for your </a:t>
          </a:r>
          <a:r>
            <a:rPr lang="en-GB" sz="1100" b="1"/>
            <a:t>pathway. This should not be considered an exhaustive list, and further inputs/outputs relevant to the pathway should be added.</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1</xdr:row>
      <xdr:rowOff>0</xdr:rowOff>
    </xdr:from>
    <xdr:to>
      <xdr:col>2</xdr:col>
      <xdr:colOff>2653889</xdr:colOff>
      <xdr:row>1</xdr:row>
      <xdr:rowOff>790126</xdr:rowOff>
    </xdr:to>
    <xdr:sp macro="" textlink="">
      <xdr:nvSpPr>
        <xdr:cNvPr id="6" name="TextBox 17">
          <a:extLst>
            <a:ext uri="{FF2B5EF4-FFF2-40B4-BE49-F238E27FC236}">
              <a16:creationId xmlns:a16="http://schemas.microsoft.com/office/drawing/2014/main" id="{DC4D3C91-631E-41E4-8CD1-6784F1FEA3FD}"/>
            </a:ext>
          </a:extLst>
        </xdr:cNvPr>
        <xdr:cNvSpPr txBox="1"/>
      </xdr:nvSpPr>
      <xdr:spPr>
        <a:xfrm>
          <a:off x="358588" y="179294"/>
          <a:ext cx="4368389" cy="790126"/>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t>Values in </a:t>
          </a:r>
          <a:r>
            <a:rPr lang="en-GB" sz="1100" b="1">
              <a:solidFill>
                <a:srgbClr val="FF0000"/>
              </a:solidFill>
            </a:rPr>
            <a:t>red text </a:t>
          </a:r>
          <a:r>
            <a:rPr lang="en-GB" sz="1100" b="1"/>
            <a:t>are illustrative and should be deleted or adapted to the correct</a:t>
          </a:r>
          <a:r>
            <a:rPr lang="en-GB" sz="1100" b="1" baseline="0"/>
            <a:t> inputs/outputs for your </a:t>
          </a:r>
          <a:r>
            <a:rPr lang="en-GB" sz="1100" b="1"/>
            <a:t>pathway. This should not be considered an exhaustive list, and further inputs/outputs relevant to the pathway should be added.</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0</xdr:colOff>
      <xdr:row>1</xdr:row>
      <xdr:rowOff>0</xdr:rowOff>
    </xdr:from>
    <xdr:to>
      <xdr:col>2</xdr:col>
      <xdr:colOff>2653889</xdr:colOff>
      <xdr:row>1</xdr:row>
      <xdr:rowOff>790126</xdr:rowOff>
    </xdr:to>
    <xdr:sp macro="" textlink="">
      <xdr:nvSpPr>
        <xdr:cNvPr id="3" name="TextBox 17">
          <a:extLst>
            <a:ext uri="{FF2B5EF4-FFF2-40B4-BE49-F238E27FC236}">
              <a16:creationId xmlns:a16="http://schemas.microsoft.com/office/drawing/2014/main" id="{D5FD1323-F1DF-48CA-B102-7A791A469854}"/>
            </a:ext>
          </a:extLst>
        </xdr:cNvPr>
        <xdr:cNvSpPr txBox="1"/>
      </xdr:nvSpPr>
      <xdr:spPr>
        <a:xfrm>
          <a:off x="358588" y="179294"/>
          <a:ext cx="4368389" cy="790126"/>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t>Values in </a:t>
          </a:r>
          <a:r>
            <a:rPr lang="en-GB" sz="1100" b="1">
              <a:solidFill>
                <a:srgbClr val="FF0000"/>
              </a:solidFill>
            </a:rPr>
            <a:t>red text </a:t>
          </a:r>
          <a:r>
            <a:rPr lang="en-GB" sz="1100" b="1"/>
            <a:t>are illustrative and should be deleted or adapted to the correct</a:t>
          </a:r>
          <a:r>
            <a:rPr lang="en-GB" sz="1100" b="1" baseline="0"/>
            <a:t> inputs/outputs for your </a:t>
          </a:r>
          <a:r>
            <a:rPr lang="en-GB" sz="1100" b="1"/>
            <a:t>pathway. This should not be considered an exhaustive list, and further inputs/outputs relevant to the pathway should be added.</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0</xdr:colOff>
      <xdr:row>1</xdr:row>
      <xdr:rowOff>0</xdr:rowOff>
    </xdr:from>
    <xdr:to>
      <xdr:col>2</xdr:col>
      <xdr:colOff>2653889</xdr:colOff>
      <xdr:row>1</xdr:row>
      <xdr:rowOff>790126</xdr:rowOff>
    </xdr:to>
    <xdr:sp macro="" textlink="">
      <xdr:nvSpPr>
        <xdr:cNvPr id="3" name="TextBox 17">
          <a:extLst>
            <a:ext uri="{FF2B5EF4-FFF2-40B4-BE49-F238E27FC236}">
              <a16:creationId xmlns:a16="http://schemas.microsoft.com/office/drawing/2014/main" id="{C0273191-EADD-43E3-8E2A-F88683CD5B1F}"/>
            </a:ext>
          </a:extLst>
        </xdr:cNvPr>
        <xdr:cNvSpPr txBox="1"/>
      </xdr:nvSpPr>
      <xdr:spPr>
        <a:xfrm>
          <a:off x="358588" y="179294"/>
          <a:ext cx="4368389" cy="790126"/>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t>Values in </a:t>
          </a:r>
          <a:r>
            <a:rPr lang="en-GB" sz="1100" b="1">
              <a:solidFill>
                <a:srgbClr val="FF0000"/>
              </a:solidFill>
            </a:rPr>
            <a:t>red text </a:t>
          </a:r>
          <a:r>
            <a:rPr lang="en-GB" sz="1100" b="1"/>
            <a:t>are illustrative and should be deleted or adapted to the correct</a:t>
          </a:r>
          <a:r>
            <a:rPr lang="en-GB" sz="1100" b="1" baseline="0"/>
            <a:t> inputs/outputs for your </a:t>
          </a:r>
          <a:r>
            <a:rPr lang="en-GB" sz="1100" b="1"/>
            <a:t>pathway. This should not be considered an exhaustive list, and further inputs/outputs relevant to the pathway should be added.</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0</xdr:colOff>
      <xdr:row>1</xdr:row>
      <xdr:rowOff>0</xdr:rowOff>
    </xdr:from>
    <xdr:to>
      <xdr:col>2</xdr:col>
      <xdr:colOff>2653889</xdr:colOff>
      <xdr:row>1</xdr:row>
      <xdr:rowOff>790126</xdr:rowOff>
    </xdr:to>
    <xdr:sp macro="" textlink="">
      <xdr:nvSpPr>
        <xdr:cNvPr id="3" name="TextBox 17">
          <a:extLst>
            <a:ext uri="{FF2B5EF4-FFF2-40B4-BE49-F238E27FC236}">
              <a16:creationId xmlns:a16="http://schemas.microsoft.com/office/drawing/2014/main" id="{A7AD939E-BA78-4E41-A414-E165C15BAAC5}"/>
            </a:ext>
          </a:extLst>
        </xdr:cNvPr>
        <xdr:cNvSpPr txBox="1"/>
      </xdr:nvSpPr>
      <xdr:spPr>
        <a:xfrm>
          <a:off x="357188" y="178594"/>
          <a:ext cx="4368389" cy="790126"/>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t>Values in </a:t>
          </a:r>
          <a:r>
            <a:rPr lang="en-GB" sz="1100" b="1">
              <a:solidFill>
                <a:srgbClr val="FF0000"/>
              </a:solidFill>
            </a:rPr>
            <a:t>red text </a:t>
          </a:r>
          <a:r>
            <a:rPr lang="en-GB" sz="1100" b="1"/>
            <a:t>are illustrative and should be deleted or adapted to the correct</a:t>
          </a:r>
          <a:r>
            <a:rPr lang="en-GB" sz="1100" b="1" baseline="0"/>
            <a:t> inputs/outputs for your </a:t>
          </a:r>
          <a:r>
            <a:rPr lang="en-GB" sz="1100" b="1"/>
            <a:t>pathway. This should not be considered an exhaustive list, and further inputs/outputs relevant to the pathway should be added.</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xdr:col>
      <xdr:colOff>0</xdr:colOff>
      <xdr:row>1</xdr:row>
      <xdr:rowOff>0</xdr:rowOff>
    </xdr:from>
    <xdr:to>
      <xdr:col>2</xdr:col>
      <xdr:colOff>2653889</xdr:colOff>
      <xdr:row>1</xdr:row>
      <xdr:rowOff>790126</xdr:rowOff>
    </xdr:to>
    <xdr:sp macro="" textlink="">
      <xdr:nvSpPr>
        <xdr:cNvPr id="3" name="TextBox 17">
          <a:extLst>
            <a:ext uri="{FF2B5EF4-FFF2-40B4-BE49-F238E27FC236}">
              <a16:creationId xmlns:a16="http://schemas.microsoft.com/office/drawing/2014/main" id="{4466AF71-85BC-47FA-9D60-B5A67B2A64F6}"/>
            </a:ext>
          </a:extLst>
        </xdr:cNvPr>
        <xdr:cNvSpPr txBox="1"/>
      </xdr:nvSpPr>
      <xdr:spPr>
        <a:xfrm>
          <a:off x="358588" y="179294"/>
          <a:ext cx="4368389" cy="790126"/>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t>Values in </a:t>
          </a:r>
          <a:r>
            <a:rPr lang="en-GB" sz="1100" b="1">
              <a:solidFill>
                <a:srgbClr val="FF0000"/>
              </a:solidFill>
            </a:rPr>
            <a:t>red text </a:t>
          </a:r>
          <a:r>
            <a:rPr lang="en-GB" sz="1100" b="1"/>
            <a:t>are illustrative and should be deleted or adapted to the correct</a:t>
          </a:r>
          <a:r>
            <a:rPr lang="en-GB" sz="1100" b="1" baseline="0"/>
            <a:t> inputs/outputs for your </a:t>
          </a:r>
          <a:r>
            <a:rPr lang="en-GB" sz="1100" b="1"/>
            <a:t>pathway. This should not be considered an exhaustive list, and further inputs/outputs relevant to the pathway should be added.</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xdr:col>
      <xdr:colOff>0</xdr:colOff>
      <xdr:row>1</xdr:row>
      <xdr:rowOff>0</xdr:rowOff>
    </xdr:from>
    <xdr:to>
      <xdr:col>2</xdr:col>
      <xdr:colOff>2653889</xdr:colOff>
      <xdr:row>1</xdr:row>
      <xdr:rowOff>790126</xdr:rowOff>
    </xdr:to>
    <xdr:sp macro="" textlink="">
      <xdr:nvSpPr>
        <xdr:cNvPr id="3" name="TextBox 17">
          <a:extLst>
            <a:ext uri="{FF2B5EF4-FFF2-40B4-BE49-F238E27FC236}">
              <a16:creationId xmlns:a16="http://schemas.microsoft.com/office/drawing/2014/main" id="{F59FCD3D-16E7-416A-A88D-698E39EA0C55}"/>
            </a:ext>
          </a:extLst>
        </xdr:cNvPr>
        <xdr:cNvSpPr txBox="1"/>
      </xdr:nvSpPr>
      <xdr:spPr>
        <a:xfrm>
          <a:off x="358588" y="179294"/>
          <a:ext cx="4368389" cy="790126"/>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t>Values in </a:t>
          </a:r>
          <a:r>
            <a:rPr lang="en-GB" sz="1100" b="1">
              <a:solidFill>
                <a:srgbClr val="FF0000"/>
              </a:solidFill>
            </a:rPr>
            <a:t>red text </a:t>
          </a:r>
          <a:r>
            <a:rPr lang="en-GB" sz="1100" b="1"/>
            <a:t>are illustrative and should be deleted or adapted to the correct</a:t>
          </a:r>
          <a:r>
            <a:rPr lang="en-GB" sz="1100" b="1" baseline="0"/>
            <a:t> inputs/outputs for your </a:t>
          </a:r>
          <a:r>
            <a:rPr lang="en-GB" sz="1100" b="1"/>
            <a:t>pathway. This should not be considered an exhaustive list, and further inputs/outputs relevant to the pathway should be added.</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xdr:col>
      <xdr:colOff>0</xdr:colOff>
      <xdr:row>1</xdr:row>
      <xdr:rowOff>0</xdr:rowOff>
    </xdr:from>
    <xdr:to>
      <xdr:col>2</xdr:col>
      <xdr:colOff>2653889</xdr:colOff>
      <xdr:row>1</xdr:row>
      <xdr:rowOff>790126</xdr:rowOff>
    </xdr:to>
    <xdr:sp macro="" textlink="">
      <xdr:nvSpPr>
        <xdr:cNvPr id="3" name="TextBox 17">
          <a:extLst>
            <a:ext uri="{FF2B5EF4-FFF2-40B4-BE49-F238E27FC236}">
              <a16:creationId xmlns:a16="http://schemas.microsoft.com/office/drawing/2014/main" id="{C9A09EE4-A337-4039-8A27-520A9D868921}"/>
            </a:ext>
          </a:extLst>
        </xdr:cNvPr>
        <xdr:cNvSpPr txBox="1"/>
      </xdr:nvSpPr>
      <xdr:spPr>
        <a:xfrm>
          <a:off x="358588" y="179294"/>
          <a:ext cx="4368389" cy="790126"/>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t>Values in </a:t>
          </a:r>
          <a:r>
            <a:rPr lang="en-GB" sz="1100" b="1">
              <a:solidFill>
                <a:srgbClr val="FF0000"/>
              </a:solidFill>
            </a:rPr>
            <a:t>red text </a:t>
          </a:r>
          <a:r>
            <a:rPr lang="en-GB" sz="1100" b="1"/>
            <a:t>are illustrative and should be deleted or adapted to the correct</a:t>
          </a:r>
          <a:r>
            <a:rPr lang="en-GB" sz="1100" b="1" baseline="0"/>
            <a:t> inputs/outputs for your </a:t>
          </a:r>
          <a:r>
            <a:rPr lang="en-GB" sz="1100" b="1"/>
            <a:t>pathway. This should not be considered an exhaustive list, and further inputs/outputs relevant to the pathway should be added.</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1</xdr:col>
      <xdr:colOff>0</xdr:colOff>
      <xdr:row>1</xdr:row>
      <xdr:rowOff>0</xdr:rowOff>
    </xdr:from>
    <xdr:to>
      <xdr:col>2</xdr:col>
      <xdr:colOff>2653889</xdr:colOff>
      <xdr:row>1</xdr:row>
      <xdr:rowOff>790126</xdr:rowOff>
    </xdr:to>
    <xdr:sp macro="" textlink="">
      <xdr:nvSpPr>
        <xdr:cNvPr id="3" name="TextBox 17">
          <a:extLst>
            <a:ext uri="{FF2B5EF4-FFF2-40B4-BE49-F238E27FC236}">
              <a16:creationId xmlns:a16="http://schemas.microsoft.com/office/drawing/2014/main" id="{16D56EEA-87C0-4648-A836-CAEC028B269B}"/>
            </a:ext>
          </a:extLst>
        </xdr:cNvPr>
        <xdr:cNvSpPr txBox="1"/>
      </xdr:nvSpPr>
      <xdr:spPr>
        <a:xfrm>
          <a:off x="358588" y="179294"/>
          <a:ext cx="4368389" cy="790126"/>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t>Values in </a:t>
          </a:r>
          <a:r>
            <a:rPr lang="en-GB" sz="1100" b="1">
              <a:solidFill>
                <a:srgbClr val="FF0000"/>
              </a:solidFill>
            </a:rPr>
            <a:t>red text </a:t>
          </a:r>
          <a:r>
            <a:rPr lang="en-GB" sz="1100" b="1"/>
            <a:t>are illustrative and should be deleted or adapted to the correct</a:t>
          </a:r>
          <a:r>
            <a:rPr lang="en-GB" sz="1100" b="1" baseline="0"/>
            <a:t> inputs/outputs for your </a:t>
          </a:r>
          <a:r>
            <a:rPr lang="en-GB" sz="1100" b="1"/>
            <a:t>pathway. This should not be considered an exhaustive list, and further inputs/outputs relevant to the pathway should be added.</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1</xdr:col>
      <xdr:colOff>0</xdr:colOff>
      <xdr:row>1</xdr:row>
      <xdr:rowOff>0</xdr:rowOff>
    </xdr:from>
    <xdr:to>
      <xdr:col>2</xdr:col>
      <xdr:colOff>2653889</xdr:colOff>
      <xdr:row>1</xdr:row>
      <xdr:rowOff>790126</xdr:rowOff>
    </xdr:to>
    <xdr:sp macro="" textlink="">
      <xdr:nvSpPr>
        <xdr:cNvPr id="3" name="TextBox 17">
          <a:extLst>
            <a:ext uri="{FF2B5EF4-FFF2-40B4-BE49-F238E27FC236}">
              <a16:creationId xmlns:a16="http://schemas.microsoft.com/office/drawing/2014/main" id="{FE250B03-4B59-4DA0-8EC7-22058725433E}"/>
            </a:ext>
          </a:extLst>
        </xdr:cNvPr>
        <xdr:cNvSpPr txBox="1"/>
      </xdr:nvSpPr>
      <xdr:spPr>
        <a:xfrm>
          <a:off x="358588" y="179294"/>
          <a:ext cx="4368389" cy="790126"/>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t>Values in </a:t>
          </a:r>
          <a:r>
            <a:rPr lang="en-GB" sz="1100" b="1">
              <a:solidFill>
                <a:srgbClr val="FF0000"/>
              </a:solidFill>
            </a:rPr>
            <a:t>red text </a:t>
          </a:r>
          <a:r>
            <a:rPr lang="en-GB" sz="1100" b="1"/>
            <a:t>are illustrative and should be deleted or adapted to the correct</a:t>
          </a:r>
          <a:r>
            <a:rPr lang="en-GB" sz="1100" b="1" baseline="0"/>
            <a:t> inputs/outputs for your </a:t>
          </a:r>
          <a:r>
            <a:rPr lang="en-GB" sz="1100" b="1"/>
            <a:t>pathway. This should not be considered an exhaustive list, and further inputs/outputs relevant to the pathway should be added.</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xdr:col>
      <xdr:colOff>0</xdr:colOff>
      <xdr:row>1</xdr:row>
      <xdr:rowOff>0</xdr:rowOff>
    </xdr:from>
    <xdr:to>
      <xdr:col>2</xdr:col>
      <xdr:colOff>2653889</xdr:colOff>
      <xdr:row>1</xdr:row>
      <xdr:rowOff>790126</xdr:rowOff>
    </xdr:to>
    <xdr:sp macro="" textlink="">
      <xdr:nvSpPr>
        <xdr:cNvPr id="3" name="TextBox 17">
          <a:extLst>
            <a:ext uri="{FF2B5EF4-FFF2-40B4-BE49-F238E27FC236}">
              <a16:creationId xmlns:a16="http://schemas.microsoft.com/office/drawing/2014/main" id="{CE280629-4D7E-4D71-BEC0-C1860DA515D5}"/>
            </a:ext>
          </a:extLst>
        </xdr:cNvPr>
        <xdr:cNvSpPr txBox="1"/>
      </xdr:nvSpPr>
      <xdr:spPr>
        <a:xfrm>
          <a:off x="358588" y="179294"/>
          <a:ext cx="4368389" cy="790126"/>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t>Values in </a:t>
          </a:r>
          <a:r>
            <a:rPr lang="en-GB" sz="1100" b="1">
              <a:solidFill>
                <a:srgbClr val="FF0000"/>
              </a:solidFill>
            </a:rPr>
            <a:t>red text </a:t>
          </a:r>
          <a:r>
            <a:rPr lang="en-GB" sz="1100" b="1"/>
            <a:t>are illustrative and should be deleted or adapted to the correct</a:t>
          </a:r>
          <a:r>
            <a:rPr lang="en-GB" sz="1100" b="1" baseline="0"/>
            <a:t> inputs/outputs for your </a:t>
          </a:r>
          <a:r>
            <a:rPr lang="en-GB" sz="1100" b="1"/>
            <a:t>pathway. This should not be considered an exhaustive list, and further inputs/outputs relevant to the pathway should be added.</a:t>
          </a:r>
        </a:p>
      </xdr:txBody>
    </xdr:sp>
    <xdr:clientData/>
  </xdr:twoCellAnchor>
</xdr:wsDr>
</file>

<file path=xl/theme/theme1.xml><?xml version="1.0" encoding="utf-8"?>
<a:theme xmlns:a="http://schemas.openxmlformats.org/drawingml/2006/main" name="E4Tech_theme">
  <a:themeElements>
    <a:clrScheme name="E4tech colours">
      <a:dk1>
        <a:srgbClr val="000000"/>
      </a:dk1>
      <a:lt1>
        <a:srgbClr val="FFFFFF"/>
      </a:lt1>
      <a:dk2>
        <a:srgbClr val="000098"/>
      </a:dk2>
      <a:lt2>
        <a:srgbClr val="D8D9DB"/>
      </a:lt2>
      <a:accent1>
        <a:srgbClr val="1B429A"/>
      </a:accent1>
      <a:accent2>
        <a:srgbClr val="1383BD"/>
      </a:accent2>
      <a:accent3>
        <a:srgbClr val="6AB0E0"/>
      </a:accent3>
      <a:accent4>
        <a:srgbClr val="957FB5"/>
      </a:accent4>
      <a:accent5>
        <a:srgbClr val="4B8A60"/>
      </a:accent5>
      <a:accent6>
        <a:srgbClr val="8CB57E"/>
      </a:accent6>
      <a:hlink>
        <a:srgbClr val="001D4F"/>
      </a:hlink>
      <a:folHlink>
        <a:srgbClr val="D6DEE2"/>
      </a:folHlink>
    </a:clrScheme>
    <a:fontScheme name="Office">
      <a:majorFont>
        <a:latin typeface="Calibri"/>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www.gov.uk/government/publications/renewable-transport-fuel-obligation-rtfo-compliance-reporting-and-verification" TargetMode="External"/><Relationship Id="rId7" Type="http://schemas.openxmlformats.org/officeDocument/2006/relationships/comments" Target="../comments1.xml"/><Relationship Id="rId2" Type="http://schemas.openxmlformats.org/officeDocument/2006/relationships/hyperlink" Target="https://www.gov.uk/government/publications/atmospheric-implications-of-increased-hydrogen-use" TargetMode="External"/><Relationship Id="rId1" Type="http://schemas.openxmlformats.org/officeDocument/2006/relationships/hyperlink" Target="https://www.ipcc.ch/site/assets/uploads/2018/02/ar4-wg1-chapter2-1.pdf" TargetMode="External"/><Relationship Id="rId6" Type="http://schemas.openxmlformats.org/officeDocument/2006/relationships/vmlDrawing" Target="../drawings/vmlDrawing1.vml"/><Relationship Id="rId5" Type="http://schemas.openxmlformats.org/officeDocument/2006/relationships/printerSettings" Target="../printerSettings/printerSettings2.bin"/><Relationship Id="rId4" Type="http://schemas.openxmlformats.org/officeDocument/2006/relationships/hyperlink" Target="https://www.gov.uk/government/publications/renewable-transport-fuel-obligation-rtfo-compliance-reporting-and-verification"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s://www.gov.uk/government/publications/rtfo-and-saf-mandate-technical-information" TargetMode="External"/><Relationship Id="rId3" Type="http://schemas.openxmlformats.org/officeDocument/2006/relationships/hyperlink" Target="https://www.gov.uk/government/publications/biofuels-carbon-calculator-rtfo" TargetMode="External"/><Relationship Id="rId7" Type="http://schemas.openxmlformats.org/officeDocument/2006/relationships/hyperlink" Target="https://www.gov.uk/government/collections/government-conversion-factors-for-company-reporting" TargetMode="External"/><Relationship Id="rId12" Type="http://schemas.openxmlformats.org/officeDocument/2006/relationships/printerSettings" Target="../printerSettings/printerSettings3.bin"/><Relationship Id="rId2" Type="http://schemas.openxmlformats.org/officeDocument/2006/relationships/hyperlink" Target="https://publications.jrc.ec.europa.eu/repository/handle/JRC119036" TargetMode="External"/><Relationship Id="rId1" Type="http://schemas.openxmlformats.org/officeDocument/2006/relationships/hyperlink" Target="https://eur01.safelinks.protection.outlook.com/?url=https%3A%2F%2Fiea.blob.core.windows.net%2Fassets%2Fdeebef5d-0c34-4539-9d0c-10b13d840027%2FNetZeroby2050-ARoadmapfortheGlobalEnergySector_CORR.pdf&amp;data=05%7C01%7Cvon.chua%40e4tech.com%7C6c43196d55c247d8ecda08da220ab27e%7Cf2fe6bd39c4a485bae69e18820a88130%7C0%7C0%7C637859726588645422%7CUnknown%7CTWFpbGZsb3d8eyJWIjoiMC4wLjAwMDAiLCJQIjoiV2luMzIiLCJBTiI6Ik1haWwiLCJXVCI6Mn0%3D%7C3000%7C%7C%7C&amp;sdata=rpG8wo6ixFZnPOqx8GTUyk7%2BxgrmPnJFOmN9oPewMQs%3D&amp;reserved=0" TargetMode="External"/><Relationship Id="rId6" Type="http://schemas.openxmlformats.org/officeDocument/2006/relationships/hyperlink" Target="https://assets.publishing.service.gov.uk/media/69678bf7a2bb8d22cd7b0d94/uk-low-carbon-hydrogen-standard-v4-data-annex-january-2026.pdf" TargetMode="External"/><Relationship Id="rId11" Type="http://schemas.openxmlformats.org/officeDocument/2006/relationships/hyperlink" Target="https://www.gov.uk/government/publications/rtfo-biomethane" TargetMode="External"/><Relationship Id="rId5" Type="http://schemas.openxmlformats.org/officeDocument/2006/relationships/hyperlink" Target="https://www.erm.com/contentassets/553cd40a6def42b196e32e4d70e149a1/zemo-low-carbon-hydrogen-wtt-pathways-full-report.pdf" TargetMode="External"/><Relationship Id="rId10" Type="http://schemas.openxmlformats.org/officeDocument/2006/relationships/hyperlink" Target="https://publications.jrc.ec.europa.eu/repository/handle/JRC104759" TargetMode="External"/><Relationship Id="rId4" Type="http://schemas.openxmlformats.org/officeDocument/2006/relationships/hyperlink" Target="https://web.archive.org/web/20190605065129/http:/www.arb.ca.gov/fuels/lcfs/workgroups/lcfssustain/ISCC_EU_205_GHG_Calculation_and_GHG_Audit_2.3_eng.pdf" TargetMode="External"/><Relationship Id="rId9" Type="http://schemas.openxmlformats.org/officeDocument/2006/relationships/hyperlink" Target="https://publications.jrc.ec.europa.eu/repository/handle/JRC137953"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7.bin"/><Relationship Id="rId4" Type="http://schemas.openxmlformats.org/officeDocument/2006/relationships/comments" Target="../comments2.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8.bin"/><Relationship Id="rId4" Type="http://schemas.openxmlformats.org/officeDocument/2006/relationships/comments" Target="../comments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9.bin"/><Relationship Id="rId4" Type="http://schemas.openxmlformats.org/officeDocument/2006/relationships/comments" Target="../comments4.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10.bin"/><Relationship Id="rId4" Type="http://schemas.openxmlformats.org/officeDocument/2006/relationships/comments" Target="../comments5.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11.bin"/><Relationship Id="rId4" Type="http://schemas.openxmlformats.org/officeDocument/2006/relationships/comments" Target="../comments6.x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7.xml"/><Relationship Id="rId1" Type="http://schemas.openxmlformats.org/officeDocument/2006/relationships/printerSettings" Target="../printerSettings/printerSettings12.bin"/><Relationship Id="rId4" Type="http://schemas.openxmlformats.org/officeDocument/2006/relationships/comments" Target="../comments7.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8.xml"/><Relationship Id="rId1" Type="http://schemas.openxmlformats.org/officeDocument/2006/relationships/printerSettings" Target="../printerSettings/printerSettings13.bin"/><Relationship Id="rId4" Type="http://schemas.openxmlformats.org/officeDocument/2006/relationships/comments" Target="../comments8.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9.xml"/><Relationship Id="rId1" Type="http://schemas.openxmlformats.org/officeDocument/2006/relationships/printerSettings" Target="../printerSettings/printerSettings14.bin"/><Relationship Id="rId4" Type="http://schemas.openxmlformats.org/officeDocument/2006/relationships/comments" Target="../comments9.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10.xml"/><Relationship Id="rId1" Type="http://schemas.openxmlformats.org/officeDocument/2006/relationships/printerSettings" Target="../printerSettings/printerSettings15.bin"/><Relationship Id="rId4" Type="http://schemas.openxmlformats.org/officeDocument/2006/relationships/comments" Target="../comments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11.xml"/><Relationship Id="rId1" Type="http://schemas.openxmlformats.org/officeDocument/2006/relationships/printerSettings" Target="../printerSettings/printerSettings16.bin"/><Relationship Id="rId4" Type="http://schemas.openxmlformats.org/officeDocument/2006/relationships/comments" Target="../comments11.xml"/></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2.xml"/><Relationship Id="rId1" Type="http://schemas.openxmlformats.org/officeDocument/2006/relationships/printerSettings" Target="../printerSettings/printerSettings17.bin"/><Relationship Id="rId4" Type="http://schemas.openxmlformats.org/officeDocument/2006/relationships/comments" Target="../comments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tabColor theme="5" tint="0.79998168889431442"/>
  </sheetPr>
  <dimension ref="A2:S58"/>
  <sheetViews>
    <sheetView showGridLines="0" tabSelected="1" zoomScale="85" zoomScaleNormal="85" workbookViewId="0"/>
  </sheetViews>
  <sheetFormatPr defaultColWidth="7.28515625" defaultRowHeight="15"/>
  <cols>
    <col min="1" max="1" width="4.28515625" customWidth="1"/>
    <col min="2" max="2" width="57.42578125" customWidth="1"/>
    <col min="3" max="3" width="81.28515625" customWidth="1"/>
    <col min="4" max="4" width="13.28515625" customWidth="1"/>
    <col min="9" max="15" width="7.28515625" customWidth="1"/>
    <col min="17" max="17" width="6" customWidth="1"/>
    <col min="19" max="19" width="10.5703125" customWidth="1"/>
    <col min="23" max="23" width="17.5703125" customWidth="1"/>
    <col min="24" max="24" width="18.42578125" customWidth="1"/>
    <col min="25" max="25" width="22.7109375" customWidth="1"/>
  </cols>
  <sheetData>
    <row r="2" spans="1:11" ht="84.75" customHeight="1">
      <c r="A2" t="s">
        <v>0</v>
      </c>
    </row>
    <row r="3" spans="1:11" ht="21">
      <c r="B3" s="154" t="s">
        <v>1</v>
      </c>
      <c r="G3" s="158"/>
    </row>
    <row r="4" spans="1:11" ht="18.75">
      <c r="B4" s="164" t="s">
        <v>2</v>
      </c>
    </row>
    <row r="5" spans="1:11" ht="15.75">
      <c r="B5" s="18"/>
      <c r="C5" s="19"/>
    </row>
    <row r="6" spans="1:11">
      <c r="B6" s="20" t="s">
        <v>3</v>
      </c>
      <c r="C6" s="134"/>
      <c r="K6" s="158"/>
    </row>
    <row r="7" spans="1:11">
      <c r="B7" s="20" t="s">
        <v>4</v>
      </c>
      <c r="C7" s="134"/>
    </row>
    <row r="8" spans="1:11">
      <c r="B8" s="20" t="s">
        <v>5</v>
      </c>
      <c r="C8" s="134"/>
    </row>
    <row r="9" spans="1:11">
      <c r="B9" s="20" t="s">
        <v>6</v>
      </c>
      <c r="C9" s="134"/>
    </row>
    <row r="10" spans="1:11">
      <c r="B10" s="20" t="s">
        <v>7</v>
      </c>
      <c r="C10" s="134"/>
    </row>
    <row r="11" spans="1:11">
      <c r="B11" s="20" t="s">
        <v>8</v>
      </c>
      <c r="C11" s="134"/>
    </row>
    <row r="12" spans="1:11">
      <c r="B12" s="20" t="s">
        <v>9</v>
      </c>
      <c r="C12" s="134"/>
    </row>
    <row r="13" spans="1:11">
      <c r="B13" s="20" t="s">
        <v>10</v>
      </c>
      <c r="C13" s="134"/>
    </row>
    <row r="14" spans="1:11">
      <c r="B14" s="20" t="s">
        <v>11</v>
      </c>
      <c r="C14" s="134"/>
    </row>
    <row r="15" spans="1:11">
      <c r="A15" s="151"/>
    </row>
    <row r="16" spans="1:11">
      <c r="A16" s="151"/>
      <c r="B16" t="s">
        <v>12</v>
      </c>
    </row>
    <row r="17" spans="1:19">
      <c r="A17" s="151"/>
      <c r="B17" s="20" t="str">
        <f>IF(OR(PlantType="",LifecycleStage=""), "Fill fields above", IF(OR(PlantType="Demonstration", AND(PlantType="FOAK Commercial",LifecycleStage="Pre-FEED")),"Do you have data for upstream steps before your plant?","Not applicable, full Appendix H required"))</f>
        <v>Fill fields above</v>
      </c>
      <c r="C17" s="134"/>
      <c r="E17" s="158"/>
    </row>
    <row r="18" spans="1:19">
      <c r="A18" s="151"/>
      <c r="B18" t="s">
        <v>13</v>
      </c>
      <c r="E18" s="158"/>
    </row>
    <row r="19" spans="1:19">
      <c r="B19" s="20" t="s">
        <v>14</v>
      </c>
      <c r="C19" s="134"/>
      <c r="E19" s="158"/>
      <c r="F19" s="158"/>
    </row>
    <row r="22" spans="1:19">
      <c r="B22" s="20" t="s">
        <v>15</v>
      </c>
    </row>
    <row r="23" spans="1:19">
      <c r="B23" s="23"/>
      <c r="C23" s="22" t="s">
        <v>16</v>
      </c>
    </row>
    <row r="24" spans="1:19">
      <c r="B24" s="29"/>
      <c r="C24" s="22" t="s">
        <v>17</v>
      </c>
    </row>
    <row r="25" spans="1:19">
      <c r="B25" s="60"/>
      <c r="C25" s="22" t="s">
        <v>18</v>
      </c>
    </row>
    <row r="26" spans="1:19">
      <c r="B26" s="22"/>
      <c r="C26" s="22" t="s">
        <v>19</v>
      </c>
    </row>
    <row r="27" spans="1:19">
      <c r="B27" s="107"/>
      <c r="C27" s="22" t="s">
        <v>19</v>
      </c>
    </row>
    <row r="29" spans="1:19">
      <c r="B29" s="20"/>
    </row>
    <row r="30" spans="1:19">
      <c r="B30" s="20" t="s">
        <v>20</v>
      </c>
    </row>
    <row r="31" spans="1:19">
      <c r="B31" s="120" t="s">
        <v>21</v>
      </c>
      <c r="C31" s="172" t="s">
        <v>22</v>
      </c>
      <c r="D31" s="173"/>
      <c r="E31" s="173"/>
      <c r="F31" s="173"/>
      <c r="G31" s="173"/>
      <c r="H31" s="173"/>
      <c r="I31" s="173"/>
      <c r="J31" s="173"/>
      <c r="K31" s="173"/>
      <c r="L31" s="173"/>
      <c r="M31" s="173"/>
      <c r="N31" s="173"/>
      <c r="O31" s="173"/>
      <c r="P31" s="173"/>
      <c r="Q31" s="173"/>
      <c r="R31" s="173"/>
      <c r="S31" s="174"/>
    </row>
    <row r="32" spans="1:19">
      <c r="B32" s="120" t="s">
        <v>23</v>
      </c>
      <c r="C32" s="172" t="s">
        <v>24</v>
      </c>
      <c r="D32" s="173"/>
      <c r="E32" s="173"/>
      <c r="F32" s="173"/>
      <c r="G32" s="173"/>
      <c r="H32" s="173"/>
      <c r="I32" s="173"/>
      <c r="J32" s="173"/>
      <c r="K32" s="173"/>
      <c r="L32" s="173"/>
      <c r="M32" s="173"/>
      <c r="N32" s="173"/>
      <c r="O32" s="173"/>
      <c r="P32" s="173"/>
      <c r="Q32" s="173"/>
      <c r="R32" s="173"/>
      <c r="S32" s="174"/>
    </row>
    <row r="33" spans="2:19">
      <c r="B33" s="120" t="s">
        <v>25</v>
      </c>
      <c r="C33" s="41" t="s">
        <v>26</v>
      </c>
      <c r="D33" s="42"/>
      <c r="E33" s="42"/>
      <c r="F33" s="42"/>
      <c r="G33" s="42"/>
      <c r="H33" s="42"/>
      <c r="I33" s="42"/>
      <c r="J33" s="42"/>
      <c r="K33" s="42"/>
      <c r="L33" s="42"/>
      <c r="M33" s="42"/>
      <c r="N33" s="42"/>
      <c r="O33" s="42"/>
      <c r="P33" s="42"/>
      <c r="Q33" s="42"/>
      <c r="R33" s="42"/>
      <c r="S33" s="43"/>
    </row>
    <row r="34" spans="2:19">
      <c r="B34" s="63" t="s">
        <v>27</v>
      </c>
      <c r="C34" s="30" t="s">
        <v>28</v>
      </c>
      <c r="D34" s="31"/>
      <c r="E34" s="31"/>
      <c r="F34" s="31"/>
      <c r="G34" s="31"/>
      <c r="H34" s="31"/>
      <c r="I34" s="31"/>
      <c r="J34" s="31"/>
      <c r="K34" s="31"/>
      <c r="L34" s="31"/>
      <c r="M34" s="31"/>
      <c r="N34" s="31"/>
      <c r="O34" s="31"/>
      <c r="P34" s="31"/>
      <c r="Q34" s="31"/>
      <c r="R34" s="31"/>
      <c r="S34" s="32"/>
    </row>
    <row r="35" spans="2:19">
      <c r="B35" s="119" t="s">
        <v>29</v>
      </c>
      <c r="C35" s="172" t="s">
        <v>30</v>
      </c>
      <c r="D35" s="173"/>
      <c r="E35" s="173"/>
      <c r="F35" s="173"/>
      <c r="G35" s="173"/>
      <c r="H35" s="173"/>
      <c r="I35" s="173"/>
      <c r="J35" s="173"/>
      <c r="K35" s="173"/>
      <c r="L35" s="173"/>
      <c r="M35" s="173"/>
      <c r="N35" s="173"/>
      <c r="O35" s="173"/>
      <c r="P35" s="173"/>
      <c r="Q35" s="173"/>
      <c r="R35" s="173"/>
      <c r="S35" s="174"/>
    </row>
    <row r="36" spans="2:19">
      <c r="B36" s="119" t="s">
        <v>31</v>
      </c>
      <c r="C36" s="30" t="s">
        <v>32</v>
      </c>
      <c r="D36" s="31"/>
      <c r="E36" s="31"/>
      <c r="F36" s="31"/>
      <c r="G36" s="31"/>
      <c r="H36" s="31"/>
      <c r="I36" s="31"/>
      <c r="J36" s="31"/>
      <c r="K36" s="31"/>
      <c r="L36" s="31"/>
      <c r="M36" s="31"/>
      <c r="N36" s="31"/>
      <c r="O36" s="31"/>
      <c r="P36" s="31"/>
      <c r="Q36" s="31"/>
      <c r="R36" s="31"/>
      <c r="S36" s="32"/>
    </row>
    <row r="37" spans="2:19">
      <c r="B37" s="119" t="s">
        <v>33</v>
      </c>
      <c r="C37" s="30" t="s">
        <v>34</v>
      </c>
      <c r="D37" s="31"/>
      <c r="E37" s="31"/>
      <c r="F37" s="31"/>
      <c r="G37" s="31"/>
      <c r="H37" s="31"/>
      <c r="I37" s="31"/>
      <c r="J37" s="31"/>
      <c r="K37" s="31"/>
      <c r="L37" s="31"/>
      <c r="M37" s="31"/>
      <c r="N37" s="31"/>
      <c r="O37" s="31"/>
      <c r="P37" s="31"/>
      <c r="Q37" s="31"/>
      <c r="R37" s="31"/>
      <c r="S37" s="32"/>
    </row>
    <row r="38" spans="2:19" ht="15" customHeight="1">
      <c r="B38" s="119" t="s">
        <v>35</v>
      </c>
      <c r="C38" s="175" t="s">
        <v>36</v>
      </c>
      <c r="D38" s="176"/>
      <c r="E38" s="176"/>
      <c r="F38" s="176"/>
      <c r="G38" s="176"/>
      <c r="H38" s="176"/>
      <c r="I38" s="176"/>
      <c r="J38" s="176"/>
      <c r="K38" s="176"/>
      <c r="L38" s="176"/>
      <c r="M38" s="176"/>
      <c r="N38" s="176"/>
      <c r="O38" s="176"/>
      <c r="P38" s="176"/>
      <c r="Q38" s="176"/>
      <c r="R38" s="176"/>
      <c r="S38" s="177"/>
    </row>
    <row r="39" spans="2:19">
      <c r="B39" s="119" t="s">
        <v>37</v>
      </c>
      <c r="C39" s="178"/>
      <c r="D39" s="179"/>
      <c r="E39" s="179"/>
      <c r="F39" s="179"/>
      <c r="G39" s="179"/>
      <c r="H39" s="179"/>
      <c r="I39" s="179"/>
      <c r="J39" s="179"/>
      <c r="K39" s="179"/>
      <c r="L39" s="179"/>
      <c r="M39" s="179"/>
      <c r="N39" s="179"/>
      <c r="O39" s="179"/>
      <c r="P39" s="179"/>
      <c r="Q39" s="179"/>
      <c r="R39" s="179"/>
      <c r="S39" s="180"/>
    </row>
    <row r="40" spans="2:19">
      <c r="B40" s="119" t="s">
        <v>38</v>
      </c>
      <c r="C40" s="178"/>
      <c r="D40" s="179"/>
      <c r="E40" s="179"/>
      <c r="F40" s="179"/>
      <c r="G40" s="179"/>
      <c r="H40" s="179"/>
      <c r="I40" s="179"/>
      <c r="J40" s="179"/>
      <c r="K40" s="179"/>
      <c r="L40" s="179"/>
      <c r="M40" s="179"/>
      <c r="N40" s="179"/>
      <c r="O40" s="179"/>
      <c r="P40" s="179"/>
      <c r="Q40" s="179"/>
      <c r="R40" s="179"/>
      <c r="S40" s="180"/>
    </row>
    <row r="41" spans="2:19">
      <c r="B41" s="119" t="s">
        <v>39</v>
      </c>
      <c r="C41" s="178"/>
      <c r="D41" s="179"/>
      <c r="E41" s="179"/>
      <c r="F41" s="179"/>
      <c r="G41" s="179"/>
      <c r="H41" s="179"/>
      <c r="I41" s="179"/>
      <c r="J41" s="179"/>
      <c r="K41" s="179"/>
      <c r="L41" s="179"/>
      <c r="M41" s="179"/>
      <c r="N41" s="179"/>
      <c r="O41" s="179"/>
      <c r="P41" s="179"/>
      <c r="Q41" s="179"/>
      <c r="R41" s="179"/>
      <c r="S41" s="180"/>
    </row>
    <row r="42" spans="2:19">
      <c r="B42" s="119" t="s">
        <v>40</v>
      </c>
      <c r="C42" s="178"/>
      <c r="D42" s="179"/>
      <c r="E42" s="179"/>
      <c r="F42" s="179"/>
      <c r="G42" s="179"/>
      <c r="H42" s="179"/>
      <c r="I42" s="179"/>
      <c r="J42" s="179"/>
      <c r="K42" s="179"/>
      <c r="L42" s="179"/>
      <c r="M42" s="179"/>
      <c r="N42" s="179"/>
      <c r="O42" s="179"/>
      <c r="P42" s="179"/>
      <c r="Q42" s="179"/>
      <c r="R42" s="179"/>
      <c r="S42" s="180"/>
    </row>
    <row r="43" spans="2:19">
      <c r="B43" s="119" t="s">
        <v>41</v>
      </c>
      <c r="C43" s="178"/>
      <c r="D43" s="179"/>
      <c r="E43" s="179"/>
      <c r="F43" s="179"/>
      <c r="G43" s="179"/>
      <c r="H43" s="179"/>
      <c r="I43" s="179"/>
      <c r="J43" s="179"/>
      <c r="K43" s="179"/>
      <c r="L43" s="179"/>
      <c r="M43" s="179"/>
      <c r="N43" s="179"/>
      <c r="O43" s="179"/>
      <c r="P43" s="179"/>
      <c r="Q43" s="179"/>
      <c r="R43" s="179"/>
      <c r="S43" s="180"/>
    </row>
    <row r="44" spans="2:19">
      <c r="B44" s="119" t="s">
        <v>42</v>
      </c>
      <c r="C44" s="178"/>
      <c r="D44" s="179"/>
      <c r="E44" s="179"/>
      <c r="F44" s="179"/>
      <c r="G44" s="179"/>
      <c r="H44" s="179"/>
      <c r="I44" s="179"/>
      <c r="J44" s="179"/>
      <c r="K44" s="179"/>
      <c r="L44" s="179"/>
      <c r="M44" s="179"/>
      <c r="N44" s="179"/>
      <c r="O44" s="179"/>
      <c r="P44" s="179"/>
      <c r="Q44" s="179"/>
      <c r="R44" s="179"/>
      <c r="S44" s="180"/>
    </row>
    <row r="45" spans="2:19">
      <c r="B45" s="119" t="s">
        <v>43</v>
      </c>
      <c r="C45" s="178"/>
      <c r="D45" s="179"/>
      <c r="E45" s="179"/>
      <c r="F45" s="179"/>
      <c r="G45" s="179"/>
      <c r="H45" s="179"/>
      <c r="I45" s="179"/>
      <c r="J45" s="179"/>
      <c r="K45" s="179"/>
      <c r="L45" s="179"/>
      <c r="M45" s="179"/>
      <c r="N45" s="179"/>
      <c r="O45" s="179"/>
      <c r="P45" s="179"/>
      <c r="Q45" s="179"/>
      <c r="R45" s="179"/>
      <c r="S45" s="180"/>
    </row>
    <row r="46" spans="2:19">
      <c r="B46" s="119" t="s">
        <v>44</v>
      </c>
      <c r="C46" s="178"/>
      <c r="D46" s="179"/>
      <c r="E46" s="179"/>
      <c r="F46" s="179"/>
      <c r="G46" s="179"/>
      <c r="H46" s="179"/>
      <c r="I46" s="179"/>
      <c r="J46" s="179"/>
      <c r="K46" s="179"/>
      <c r="L46" s="179"/>
      <c r="M46" s="179"/>
      <c r="N46" s="179"/>
      <c r="O46" s="179"/>
      <c r="P46" s="179"/>
      <c r="Q46" s="179"/>
      <c r="R46" s="179"/>
      <c r="S46" s="180"/>
    </row>
    <row r="47" spans="2:19">
      <c r="B47" s="119" t="s">
        <v>45</v>
      </c>
      <c r="C47" s="178"/>
      <c r="D47" s="179"/>
      <c r="E47" s="179"/>
      <c r="F47" s="179"/>
      <c r="G47" s="179"/>
      <c r="H47" s="179"/>
      <c r="I47" s="179"/>
      <c r="J47" s="179"/>
      <c r="K47" s="179"/>
      <c r="L47" s="179"/>
      <c r="M47" s="179"/>
      <c r="N47" s="179"/>
      <c r="O47" s="179"/>
      <c r="P47" s="179"/>
      <c r="Q47" s="179"/>
      <c r="R47" s="179"/>
      <c r="S47" s="180"/>
    </row>
    <row r="48" spans="2:19">
      <c r="B48" s="119" t="s">
        <v>46</v>
      </c>
      <c r="C48" s="181"/>
      <c r="D48" s="182"/>
      <c r="E48" s="182"/>
      <c r="F48" s="182"/>
      <c r="G48" s="182"/>
      <c r="H48" s="182"/>
      <c r="I48" s="182"/>
      <c r="J48" s="182"/>
      <c r="K48" s="182"/>
      <c r="L48" s="182"/>
      <c r="M48" s="182"/>
      <c r="N48" s="182"/>
      <c r="O48" s="182"/>
      <c r="P48" s="182"/>
      <c r="Q48" s="182"/>
      <c r="R48" s="182"/>
      <c r="S48" s="183"/>
    </row>
    <row r="51" spans="2:19">
      <c r="B51" s="20" t="s">
        <v>47</v>
      </c>
    </row>
    <row r="52" spans="2:19" s="118" customFormat="1" ht="14.45" customHeight="1">
      <c r="B52" s="184" t="s">
        <v>48</v>
      </c>
      <c r="C52" s="185"/>
      <c r="D52" s="185"/>
      <c r="E52" s="185"/>
      <c r="F52" s="185"/>
      <c r="G52" s="185"/>
      <c r="H52" s="185"/>
      <c r="I52" s="185"/>
      <c r="J52" s="185"/>
      <c r="K52" s="185"/>
      <c r="L52" s="185"/>
      <c r="M52" s="185"/>
      <c r="N52" s="185"/>
      <c r="O52" s="185"/>
      <c r="P52" s="185"/>
      <c r="Q52" s="185"/>
      <c r="R52" s="185"/>
      <c r="S52" s="186"/>
    </row>
    <row r="53" spans="2:19" s="118" customFormat="1" ht="14.45" customHeight="1">
      <c r="B53" s="166" t="s">
        <v>49</v>
      </c>
      <c r="C53" s="167"/>
      <c r="D53" s="167"/>
      <c r="E53" s="167"/>
      <c r="F53" s="167"/>
      <c r="G53" s="167"/>
      <c r="H53" s="167"/>
      <c r="I53" s="167"/>
      <c r="J53" s="167"/>
      <c r="K53" s="167"/>
      <c r="L53" s="167"/>
      <c r="M53" s="167"/>
      <c r="N53" s="167"/>
      <c r="O53" s="167"/>
      <c r="P53" s="167"/>
      <c r="Q53" s="167"/>
      <c r="R53" s="167"/>
      <c r="S53" s="168"/>
    </row>
    <row r="54" spans="2:19" s="118" customFormat="1" ht="14.45" customHeight="1">
      <c r="B54" s="166" t="s">
        <v>50</v>
      </c>
      <c r="C54" s="167"/>
      <c r="D54" s="167"/>
      <c r="E54" s="167"/>
      <c r="F54" s="167"/>
      <c r="G54" s="167"/>
      <c r="H54" s="167"/>
      <c r="I54" s="167"/>
      <c r="J54" s="167"/>
      <c r="K54" s="167"/>
      <c r="L54" s="167"/>
      <c r="M54" s="167"/>
      <c r="N54" s="167"/>
      <c r="O54" s="167"/>
      <c r="P54" s="167"/>
      <c r="Q54" s="167"/>
      <c r="R54" s="167"/>
      <c r="S54" s="168"/>
    </row>
    <row r="55" spans="2:19" s="118" customFormat="1" ht="29.45" customHeight="1">
      <c r="B55" s="169" t="s">
        <v>51</v>
      </c>
      <c r="C55" s="170"/>
      <c r="D55" s="170"/>
      <c r="E55" s="170"/>
      <c r="F55" s="170"/>
      <c r="G55" s="170"/>
      <c r="H55" s="170"/>
      <c r="I55" s="170"/>
      <c r="J55" s="170"/>
      <c r="K55" s="170"/>
      <c r="L55" s="170"/>
      <c r="M55" s="170"/>
      <c r="N55" s="170"/>
      <c r="O55" s="170"/>
      <c r="P55" s="170"/>
      <c r="Q55" s="170"/>
      <c r="R55" s="170"/>
      <c r="S55" s="171"/>
    </row>
    <row r="57" spans="2:19">
      <c r="B57" t="s">
        <v>52</v>
      </c>
    </row>
    <row r="58" spans="2:19">
      <c r="B58" s="45"/>
    </row>
  </sheetData>
  <mergeCells count="8">
    <mergeCell ref="B54:S54"/>
    <mergeCell ref="B55:S55"/>
    <mergeCell ref="B53:S53"/>
    <mergeCell ref="C31:S31"/>
    <mergeCell ref="C35:S35"/>
    <mergeCell ref="C38:S48"/>
    <mergeCell ref="C32:S32"/>
    <mergeCell ref="B52:S52"/>
  </mergeCells>
  <dataValidations count="5">
    <dataValidation type="list" allowBlank="1" showInputMessage="1" showErrorMessage="1" sqref="C14" xr:uid="{00000000-0002-0000-0000-000000000000}">
      <formula1>"Biofuel, RCF"</formula1>
    </dataValidation>
    <dataValidation type="list" allowBlank="1" showInputMessage="1" showErrorMessage="1" sqref="C9" xr:uid="{9E3E4470-F000-45B7-8AFE-BA3275C9831E}">
      <formula1>"Demonstration, FOAK commercial"</formula1>
    </dataValidation>
    <dataValidation type="list" allowBlank="1" showInputMessage="1" showErrorMessage="1" sqref="C8" xr:uid="{38A86FC5-067A-43C7-8F5A-379BD4022237}">
      <formula1>"Great Britain, Northern Ireland"</formula1>
    </dataValidation>
    <dataValidation type="list" allowBlank="1" showInputMessage="1" showErrorMessage="1" sqref="C10" xr:uid="{3A1E70DA-708B-4E2E-9784-D27AD92B8A11}">
      <formula1>"Pre-FEED, FEED, Detailed Design"</formula1>
    </dataValidation>
    <dataValidation type="list" allowBlank="1" showInputMessage="1" showErrorMessage="1" sqref="C19" xr:uid="{4960F99A-0F49-4956-99DA-AD9E281FC400}">
      <formula1>l_ProjectUpstreamDownstreamData</formula1>
    </dataValidation>
  </dataValidations>
  <hyperlinks>
    <hyperlink ref="B33" location="Assumptions!A1" display="Assumptions" xr:uid="{521F1C35-DA4B-4F30-8027-817030A9E065}"/>
    <hyperlink ref="B32" location="Units!A1" display="Units" xr:uid="{71E2F4E7-3023-481B-B15E-737AD2F0ED9E}"/>
    <hyperlink ref="B35" location="'System Boundary'!A1" display="System boundary" xr:uid="{5628AEF2-5B50-43CC-B817-013BE4EC1F10}"/>
    <hyperlink ref="B34" location="Summary!A1" display="Summary" xr:uid="{E9330285-6A97-4AE2-8343-E3ABE91DA913}"/>
    <hyperlink ref="B36" location="'Additional evidence'!A1" display="Additional evidence" xr:uid="{E77FB7D1-4345-4864-BD1D-50D9BC6441B3}"/>
    <hyperlink ref="B37" location="'RCF counterfactual'!A1" display="RCF counterfactual" xr:uid="{5227B914-BCC8-41F0-B2B8-55244A7DC6CF}"/>
    <hyperlink ref="B31" location="Guidance!A1" display="Guidance" xr:uid="{FB930C57-C5BE-4A19-8E28-26228E8C93B7}"/>
    <hyperlink ref="B38" location="'Feedstock collection'!A1" display="Feedstock collection" xr:uid="{2EE5B9AE-F729-47A8-B49C-5DE8CEE09DEB}"/>
    <hyperlink ref="B39" location="'Feedstock transport'!A1" display="Feedstock transport" xr:uid="{CDD15DB1-7ED7-4DC2-9D6E-A688EC5137A8}"/>
    <hyperlink ref="B40" location="'Pre-processing'!A1" display="Pre-processing" xr:uid="{573B2C66-F136-4842-A877-4E29DFFB57E4}"/>
    <hyperlink ref="B41" location="'Pre-process feedstock transport'!A1" display="Pre-process feedstock transport" xr:uid="{2EA7860D-3B41-4C12-8860-A256DF8274AB}"/>
    <hyperlink ref="B42" location="'Conversion to intermediate'!A1" display="Conversion to intermediate" xr:uid="{7689C8AF-1930-4D8F-A1E3-8540C96D092E}"/>
    <hyperlink ref="B43" location="'Intermediate transport'!A1" display="Intermediate transport" xr:uid="{EAC6E4A1-6838-4604-9E5F-663EA25ACD21}"/>
    <hyperlink ref="B44" location="'Conversion to jet'!A1" display="Conversion to jet" xr:uid="{6B9D2280-ED5F-4F8D-A2B9-AC9540E9C5D5}"/>
    <hyperlink ref="B45" location="'Jet distribution 1'!A1" display="Jet distribution 1" xr:uid="{43E630B2-D944-4BFD-9731-1BD3F4491524}"/>
    <hyperlink ref="B47" location="'Jet distribution 2'!A1" display="Jet distribution 2" xr:uid="{A3FE0587-0BEB-46D8-98F9-5DE2F7D93FDE}"/>
    <hyperlink ref="B48" location="'Aircraft refuelling'!A1" display="Aircraft refuelling" xr:uid="{EE416C71-BE02-4900-BAEE-5CB24B017842}"/>
    <hyperlink ref="B46" location="'Jet storage'!A1" display="Jet storage" xr:uid="{94EFEC34-25A2-4A4C-BA9F-A5DD4C7389C8}"/>
  </hyperlinks>
  <pageMargins left="0.70000000000000007" right="0.70000000000000007" top="0.75" bottom="0.75" header="0.30000000000000004" footer="0.30000000000000004"/>
  <pageSetup paperSize="9"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6ACC3AF4-02CE-4091-B6EE-4BAE2830B1E0}">
          <x14:formula1>
            <xm:f>IF(OR(PlantType="Demonstration", AND(PlantType="FOAK Commercial",LifecycleStage="Pre-FEED")),l_ProjectUpstreamDownstreamData,Units!$B$87)</xm:f>
          </x14:formula1>
          <xm:sqref>C17</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6">
    <tabColor theme="5" tint="0.79998168889431442"/>
  </sheetPr>
  <dimension ref="B2:J87"/>
  <sheetViews>
    <sheetView showGridLines="0" zoomScale="85" zoomScaleNormal="85" workbookViewId="0"/>
  </sheetViews>
  <sheetFormatPr defaultColWidth="7.28515625" defaultRowHeight="15"/>
  <cols>
    <col min="1" max="1" width="6.7109375" style="70" customWidth="1"/>
    <col min="2" max="2" width="38.28515625" style="70" customWidth="1"/>
    <col min="3" max="3" width="18" style="70" bestFit="1" customWidth="1"/>
    <col min="4" max="4" width="14" style="70" customWidth="1"/>
    <col min="5" max="5" width="17.7109375" style="70" customWidth="1"/>
    <col min="6" max="8" width="14" style="70" customWidth="1"/>
    <col min="9" max="9" width="16.7109375" style="70" customWidth="1"/>
    <col min="10" max="10" width="14.5703125" style="70" customWidth="1"/>
    <col min="11" max="13" width="18.28515625" style="70" customWidth="1"/>
    <col min="14" max="14" width="12.7109375" style="70" customWidth="1"/>
    <col min="15" max="16" width="25" style="70" customWidth="1"/>
    <col min="17" max="16384" width="7.28515625" style="70"/>
  </cols>
  <sheetData>
    <row r="2" spans="2:9">
      <c r="B2" s="112" t="s">
        <v>53</v>
      </c>
      <c r="C2" s="73"/>
      <c r="D2" s="73"/>
      <c r="E2" s="73"/>
      <c r="F2" s="73"/>
      <c r="G2" s="84"/>
      <c r="H2" s="73"/>
      <c r="I2" s="73"/>
    </row>
    <row r="3" spans="2:9">
      <c r="B3" s="71" t="s">
        <v>54</v>
      </c>
      <c r="C3" s="72" t="s">
        <v>55</v>
      </c>
      <c r="D3" s="72" t="s">
        <v>56</v>
      </c>
      <c r="E3" s="72" t="s">
        <v>57</v>
      </c>
      <c r="F3" s="72" t="s">
        <v>58</v>
      </c>
      <c r="G3" s="72" t="s">
        <v>59</v>
      </c>
      <c r="H3" s="73"/>
      <c r="I3" s="73"/>
    </row>
    <row r="4" spans="2:9">
      <c r="B4" s="74" t="s">
        <v>60</v>
      </c>
      <c r="C4" s="75"/>
      <c r="D4" s="75">
        <v>238.8</v>
      </c>
      <c r="E4" s="75">
        <f>2.388*10^-5</f>
        <v>2.3880000000000002E-5</v>
      </c>
      <c r="F4" s="75">
        <v>947.8</v>
      </c>
      <c r="G4" s="75">
        <v>0.27779999999999999</v>
      </c>
      <c r="H4" s="73"/>
      <c r="I4" s="76"/>
    </row>
    <row r="5" spans="2:9">
      <c r="B5" s="74" t="s">
        <v>61</v>
      </c>
      <c r="C5" s="77">
        <f>4.1868*10^-3</f>
        <v>4.1868000000000001E-3</v>
      </c>
      <c r="D5" s="75"/>
      <c r="E5" s="75">
        <f>10^-7</f>
        <v>9.9999999999999995E-8</v>
      </c>
      <c r="F5" s="75">
        <v>3.968</v>
      </c>
      <c r="G5" s="75">
        <f>1.163*10^-3</f>
        <v>1.163E-3</v>
      </c>
      <c r="H5" s="73"/>
      <c r="I5" s="78"/>
    </row>
    <row r="6" spans="2:9">
      <c r="B6" s="74" t="s">
        <v>62</v>
      </c>
      <c r="C6" s="79">
        <f>4.1868*10^4</f>
        <v>41868</v>
      </c>
      <c r="D6" s="79">
        <f>10^7</f>
        <v>10000000</v>
      </c>
      <c r="E6" s="75"/>
      <c r="F6" s="79">
        <f>3.968*10^7</f>
        <v>39680000</v>
      </c>
      <c r="G6" s="79">
        <v>11630</v>
      </c>
      <c r="H6" s="73"/>
      <c r="I6" s="80"/>
    </row>
    <row r="7" spans="2:9">
      <c r="B7" s="74" t="s">
        <v>63</v>
      </c>
      <c r="C7" s="77">
        <f>1.0551*10^-3</f>
        <v>1.0551E-3</v>
      </c>
      <c r="D7" s="75">
        <v>0.252</v>
      </c>
      <c r="E7" s="75">
        <f>2.52*10^-8</f>
        <v>2.5200000000000001E-8</v>
      </c>
      <c r="F7" s="75"/>
      <c r="G7" s="77">
        <f>1/F8</f>
        <v>2.9307107044088316E-4</v>
      </c>
      <c r="H7" s="73"/>
      <c r="I7" s="73"/>
    </row>
    <row r="8" spans="2:9">
      <c r="B8" s="74" t="s">
        <v>64</v>
      </c>
      <c r="C8" s="75">
        <v>3.6</v>
      </c>
      <c r="D8" s="75">
        <v>860</v>
      </c>
      <c r="E8" s="75">
        <f>8.6*10^-5</f>
        <v>8.6000000000000003E-5</v>
      </c>
      <c r="F8" s="79">
        <v>3412.1416300000001</v>
      </c>
      <c r="G8" s="81"/>
      <c r="H8" s="73"/>
      <c r="I8" s="82"/>
    </row>
    <row r="9" spans="2:9">
      <c r="B9" s="73"/>
      <c r="C9" s="83"/>
      <c r="D9" s="83"/>
      <c r="E9" s="83"/>
      <c r="F9" s="83"/>
      <c r="G9" s="84"/>
      <c r="H9" s="73"/>
      <c r="I9" s="73"/>
    </row>
    <row r="10" spans="2:9">
      <c r="B10" s="73"/>
      <c r="C10" s="83"/>
      <c r="D10" s="83"/>
      <c r="E10" s="83"/>
      <c r="F10" s="83"/>
      <c r="G10" s="84"/>
      <c r="H10" s="73"/>
      <c r="I10" s="73"/>
    </row>
    <row r="11" spans="2:9">
      <c r="B11" s="112" t="s">
        <v>65</v>
      </c>
      <c r="C11" s="83"/>
      <c r="D11" s="83"/>
      <c r="E11" s="83"/>
      <c r="F11" s="83"/>
      <c r="G11" s="84"/>
      <c r="H11" s="73"/>
      <c r="I11" s="73"/>
    </row>
    <row r="12" spans="2:9">
      <c r="B12" s="71" t="s">
        <v>54</v>
      </c>
      <c r="C12" s="72" t="s">
        <v>66</v>
      </c>
      <c r="D12" s="72" t="s">
        <v>67</v>
      </c>
      <c r="E12" s="72" t="s">
        <v>68</v>
      </c>
      <c r="F12" s="72" t="s">
        <v>69</v>
      </c>
      <c r="G12" s="72" t="s">
        <v>70</v>
      </c>
      <c r="H12" s="72" t="s">
        <v>71</v>
      </c>
      <c r="I12" s="73"/>
    </row>
    <row r="13" spans="2:9">
      <c r="B13" s="74" t="s">
        <v>72</v>
      </c>
      <c r="C13" s="75"/>
      <c r="D13" s="75">
        <v>1E-3</v>
      </c>
      <c r="E13" s="85">
        <f>9.84207*10^-4</f>
        <v>9.8420699999999996E-4</v>
      </c>
      <c r="F13" s="86">
        <f>1.10231*10^-3</f>
        <v>1.10231E-3</v>
      </c>
      <c r="G13" s="87">
        <v>2.2046199999999998</v>
      </c>
      <c r="H13" s="88">
        <f>G13*16</f>
        <v>35.273919999999997</v>
      </c>
      <c r="I13" s="73"/>
    </row>
    <row r="14" spans="2:9">
      <c r="B14" s="74" t="s">
        <v>73</v>
      </c>
      <c r="C14" s="75">
        <v>1000</v>
      </c>
      <c r="D14" s="75"/>
      <c r="E14" s="89">
        <v>0.98420700000000005</v>
      </c>
      <c r="F14" s="75">
        <v>1.1023099999999999</v>
      </c>
      <c r="G14" s="79">
        <v>2204.62</v>
      </c>
      <c r="H14" s="79">
        <f>G14*16</f>
        <v>35273.919999999998</v>
      </c>
      <c r="I14" s="73"/>
    </row>
    <row r="15" spans="2:9">
      <c r="B15" s="74" t="s">
        <v>74</v>
      </c>
      <c r="C15" s="79">
        <f>1/E13</f>
        <v>1016.0464211288886</v>
      </c>
      <c r="D15" s="90">
        <f>1/E14</f>
        <v>1.0160464211288884</v>
      </c>
      <c r="E15" s="75"/>
      <c r="F15" s="90">
        <v>1.1200000000000001</v>
      </c>
      <c r="G15" s="79">
        <v>2240</v>
      </c>
      <c r="H15" s="79">
        <f>G15*16</f>
        <v>35840</v>
      </c>
      <c r="I15" s="73"/>
    </row>
    <row r="16" spans="2:9">
      <c r="B16" s="74" t="s">
        <v>75</v>
      </c>
      <c r="C16" s="91">
        <f>1/F13</f>
        <v>907.18581887127937</v>
      </c>
      <c r="D16" s="89">
        <f>C16*D13</f>
        <v>0.90718581887127936</v>
      </c>
      <c r="E16" s="89">
        <f>C16*E13</f>
        <v>0.89285863323384518</v>
      </c>
      <c r="F16" s="75"/>
      <c r="G16" s="79">
        <v>2000</v>
      </c>
      <c r="H16" s="79">
        <f>G16*16</f>
        <v>32000</v>
      </c>
      <c r="I16" s="73"/>
    </row>
    <row r="17" spans="2:9">
      <c r="B17" s="74" t="s">
        <v>76</v>
      </c>
      <c r="C17" s="89">
        <f>1/G13</f>
        <v>0.45359290943563974</v>
      </c>
      <c r="D17" s="85">
        <f>1/G14</f>
        <v>4.535929094356397E-4</v>
      </c>
      <c r="E17" s="85">
        <f>1/G15</f>
        <v>4.4642857142857141E-4</v>
      </c>
      <c r="F17" s="75">
        <f>1/G16</f>
        <v>5.0000000000000001E-4</v>
      </c>
      <c r="G17" s="81"/>
      <c r="H17" s="75">
        <v>16</v>
      </c>
      <c r="I17" s="73"/>
    </row>
    <row r="18" spans="2:9">
      <c r="B18" s="74" t="s">
        <v>77</v>
      </c>
      <c r="C18" s="86">
        <f>C17/16</f>
        <v>2.8349556839727483E-2</v>
      </c>
      <c r="D18" s="92">
        <f>D17/16</f>
        <v>2.8349556839727481E-5</v>
      </c>
      <c r="E18" s="92">
        <f>E17/16</f>
        <v>2.7901785714285713E-5</v>
      </c>
      <c r="F18" s="92">
        <f>F17/16</f>
        <v>3.1250000000000001E-5</v>
      </c>
      <c r="G18" s="75">
        <f>1/16</f>
        <v>6.25E-2</v>
      </c>
      <c r="H18" s="75"/>
      <c r="I18" s="73"/>
    </row>
    <row r="19" spans="2:9">
      <c r="B19" s="73"/>
      <c r="C19" s="83"/>
      <c r="D19" s="83"/>
      <c r="E19" s="83"/>
      <c r="F19" s="83"/>
      <c r="G19" s="84"/>
      <c r="H19" s="73"/>
      <c r="I19" s="73"/>
    </row>
    <row r="20" spans="2:9">
      <c r="B20" s="73"/>
      <c r="C20" s="83"/>
      <c r="D20" s="83"/>
      <c r="E20" s="83"/>
      <c r="F20" s="83"/>
      <c r="G20" s="84"/>
      <c r="H20" s="73"/>
      <c r="I20" s="73"/>
    </row>
    <row r="21" spans="2:9">
      <c r="B21" s="112" t="s">
        <v>78</v>
      </c>
      <c r="C21" s="73"/>
      <c r="D21" s="73"/>
      <c r="E21" s="73"/>
      <c r="F21" s="73"/>
      <c r="G21" s="84"/>
      <c r="H21" s="73"/>
      <c r="I21" s="73"/>
    </row>
    <row r="22" spans="2:9">
      <c r="B22" s="71" t="s">
        <v>54</v>
      </c>
      <c r="C22" s="72" t="s">
        <v>79</v>
      </c>
      <c r="D22" s="72" t="s">
        <v>80</v>
      </c>
      <c r="E22" s="72" t="s">
        <v>81</v>
      </c>
      <c r="F22" s="72" t="s">
        <v>82</v>
      </c>
      <c r="G22" s="72" t="s">
        <v>83</v>
      </c>
      <c r="H22" s="72" t="s">
        <v>84</v>
      </c>
      <c r="I22" s="73"/>
    </row>
    <row r="23" spans="2:9">
      <c r="B23" s="74" t="s">
        <v>85</v>
      </c>
      <c r="C23" s="75"/>
      <c r="D23" s="89">
        <v>0.83267400000000003</v>
      </c>
      <c r="E23" s="86">
        <f>1/C25</f>
        <v>2.3809523809523808E-2</v>
      </c>
      <c r="F23" s="89">
        <v>0.13368099999999999</v>
      </c>
      <c r="G23" s="64">
        <v>3.7854100000000002</v>
      </c>
      <c r="H23" s="93">
        <v>3.7854100000000003E-3</v>
      </c>
      <c r="I23" s="94"/>
    </row>
    <row r="24" spans="2:9">
      <c r="B24" s="74" t="s">
        <v>86</v>
      </c>
      <c r="C24" s="89">
        <f>1/D23</f>
        <v>1.2009501917917456</v>
      </c>
      <c r="D24" s="75"/>
      <c r="E24" s="86">
        <f>1/D25</f>
        <v>2.8594052185517756E-2</v>
      </c>
      <c r="F24" s="89">
        <f>1/D26</f>
        <v>0.16054422258891232</v>
      </c>
      <c r="G24" s="89">
        <v>4.5460900000000004</v>
      </c>
      <c r="H24" s="86">
        <f>G24/1000</f>
        <v>4.54609E-3</v>
      </c>
      <c r="I24" s="94"/>
    </row>
    <row r="25" spans="2:9">
      <c r="B25" s="74" t="s">
        <v>87</v>
      </c>
      <c r="C25" s="65">
        <v>42</v>
      </c>
      <c r="D25" s="88">
        <f>C25*D23</f>
        <v>34.972307999999998</v>
      </c>
      <c r="E25" s="75"/>
      <c r="F25" s="90">
        <f>1/E26</f>
        <v>5.6146019999999996</v>
      </c>
      <c r="G25" s="95">
        <v>158.98722000000001</v>
      </c>
      <c r="H25" s="86">
        <f>G25/1000</f>
        <v>0.15898722000000001</v>
      </c>
      <c r="I25" s="94"/>
    </row>
    <row r="26" spans="2:9">
      <c r="B26" s="74" t="s">
        <v>88</v>
      </c>
      <c r="C26" s="89">
        <f>1/F23</f>
        <v>7.4804946103036336</v>
      </c>
      <c r="D26" s="90">
        <f>C26*D23</f>
        <v>6.2288133691399681</v>
      </c>
      <c r="E26" s="86">
        <f>C26*E23</f>
        <v>0.17810701453103889</v>
      </c>
      <c r="F26" s="75"/>
      <c r="G26" s="96">
        <v>28.316800000000001</v>
      </c>
      <c r="H26" s="86">
        <f>G26/1000</f>
        <v>2.83168E-2</v>
      </c>
      <c r="I26" s="94"/>
    </row>
    <row r="27" spans="2:9">
      <c r="B27" s="74" t="s">
        <v>89</v>
      </c>
      <c r="C27" s="89">
        <v>0.26417217685798894</v>
      </c>
      <c r="D27" s="89">
        <f>1/G24</f>
        <v>0.21996924829908776</v>
      </c>
      <c r="E27" s="86">
        <f>1/G25</f>
        <v>6.2898137347140223E-3</v>
      </c>
      <c r="F27" s="89">
        <f>1/G26</f>
        <v>3.5314724827664144E-2</v>
      </c>
      <c r="G27" s="81"/>
      <c r="H27" s="75">
        <v>1E-3</v>
      </c>
      <c r="I27" s="94"/>
    </row>
    <row r="28" spans="2:9">
      <c r="B28" s="74" t="s">
        <v>90</v>
      </c>
      <c r="C28" s="96">
        <f>1/H23</f>
        <v>264.17217685798892</v>
      </c>
      <c r="D28" s="96">
        <f>1/H24</f>
        <v>219.96924829908778</v>
      </c>
      <c r="E28" s="89">
        <f>1/H25</f>
        <v>6.2898137347140226</v>
      </c>
      <c r="F28" s="97">
        <f>1/H26</f>
        <v>35.314724827664143</v>
      </c>
      <c r="G28" s="79">
        <v>1000</v>
      </c>
      <c r="H28" s="81"/>
      <c r="I28" s="73"/>
    </row>
    <row r="29" spans="2:9">
      <c r="B29" s="73"/>
      <c r="C29" s="83"/>
      <c r="D29" s="83"/>
      <c r="E29" s="83"/>
      <c r="F29" s="83"/>
      <c r="G29" s="84"/>
      <c r="H29" s="73"/>
      <c r="I29" s="73"/>
    </row>
    <row r="30" spans="2:9">
      <c r="B30" s="73"/>
      <c r="C30" s="83"/>
      <c r="D30" s="83"/>
      <c r="E30" s="83"/>
      <c r="F30" s="83"/>
      <c r="G30" s="84"/>
      <c r="H30" s="73"/>
      <c r="I30" s="73"/>
    </row>
    <row r="31" spans="2:9">
      <c r="B31" s="112" t="s">
        <v>91</v>
      </c>
      <c r="C31" s="73"/>
      <c r="D31" s="73"/>
      <c r="E31" s="73"/>
      <c r="F31" s="73"/>
      <c r="G31" s="84"/>
      <c r="H31" s="73"/>
      <c r="I31" s="73"/>
    </row>
    <row r="32" spans="2:9">
      <c r="B32" s="71" t="s">
        <v>54</v>
      </c>
      <c r="C32" s="72" t="s">
        <v>92</v>
      </c>
      <c r="D32" s="72" t="s">
        <v>93</v>
      </c>
      <c r="E32" s="72" t="s">
        <v>94</v>
      </c>
      <c r="F32" s="72" t="s">
        <v>95</v>
      </c>
      <c r="G32" s="72" t="s">
        <v>96</v>
      </c>
      <c r="H32" s="72" t="s">
        <v>97</v>
      </c>
      <c r="I32" s="72" t="s">
        <v>98</v>
      </c>
    </row>
    <row r="33" spans="2:9">
      <c r="B33" s="74" t="s">
        <v>99</v>
      </c>
      <c r="C33" s="75"/>
      <c r="D33" s="89">
        <f>1/C34</f>
        <v>8.3333333333333329E-2</v>
      </c>
      <c r="E33" s="86">
        <f>1/C35</f>
        <v>2.7777777777777776E-2</v>
      </c>
      <c r="F33" s="77">
        <f>1/C36</f>
        <v>1.5782828282828283E-5</v>
      </c>
      <c r="G33" s="66">
        <f>1/C37</f>
        <v>1.3714900141812068E-5</v>
      </c>
      <c r="H33" s="86">
        <f>1/C38</f>
        <v>2.5399986284007407E-2</v>
      </c>
      <c r="I33" s="77">
        <f>H33/1000</f>
        <v>2.5399986284007409E-5</v>
      </c>
    </row>
    <row r="34" spans="2:9">
      <c r="B34" s="74" t="s">
        <v>100</v>
      </c>
      <c r="C34" s="79">
        <v>12</v>
      </c>
      <c r="D34" s="75"/>
      <c r="E34" s="89">
        <f>1/D35</f>
        <v>0.33333333333333331</v>
      </c>
      <c r="F34" s="85">
        <f>1/D36</f>
        <v>1.8939393939393939E-4</v>
      </c>
      <c r="G34" s="85">
        <f>1/D37</f>
        <v>1.6457880170174483E-4</v>
      </c>
      <c r="H34" s="89">
        <f>1/D38</f>
        <v>0.30479983540808891</v>
      </c>
      <c r="I34" s="85">
        <f>H34/1000</f>
        <v>3.0479983540808892E-4</v>
      </c>
    </row>
    <row r="35" spans="2:9">
      <c r="B35" s="74" t="s">
        <v>101</v>
      </c>
      <c r="C35" s="79">
        <v>36</v>
      </c>
      <c r="D35" s="79">
        <f>C35*D33</f>
        <v>3</v>
      </c>
      <c r="E35" s="75"/>
      <c r="F35" s="98">
        <f>1/E36</f>
        <v>5.6818181818181815E-4</v>
      </c>
      <c r="G35" s="85">
        <f>1/E37</f>
        <v>4.9373640510523445E-4</v>
      </c>
      <c r="H35" s="89">
        <f>1/E38</f>
        <v>0.91439950622426669</v>
      </c>
      <c r="I35" s="97">
        <f>H35/1000</f>
        <v>9.143995062242667E-4</v>
      </c>
    </row>
    <row r="36" spans="2:9">
      <c r="B36" s="74" t="s">
        <v>102</v>
      </c>
      <c r="C36" s="79">
        <v>63360</v>
      </c>
      <c r="D36" s="79">
        <f>C36*D33</f>
        <v>5280</v>
      </c>
      <c r="E36" s="79">
        <f>C36*E33</f>
        <v>1760</v>
      </c>
      <c r="F36" s="75"/>
      <c r="G36" s="89">
        <f>1/F37</f>
        <v>0.86897607298521262</v>
      </c>
      <c r="H36" s="79">
        <f>1/F38</f>
        <v>1609.3431309547093</v>
      </c>
      <c r="I36" s="89">
        <f>H36/1000</f>
        <v>1.6093431309547093</v>
      </c>
    </row>
    <row r="37" spans="2:9">
      <c r="B37" s="74" t="s">
        <v>103</v>
      </c>
      <c r="C37" s="79">
        <v>72913.399999999994</v>
      </c>
      <c r="D37" s="79">
        <f>C37*D33</f>
        <v>6076.1166666666659</v>
      </c>
      <c r="E37" s="79">
        <f>C37*E33</f>
        <v>2025.372222222222</v>
      </c>
      <c r="F37" s="89">
        <f>C37*F33</f>
        <v>1.1507796717171717</v>
      </c>
      <c r="G37" s="81"/>
      <c r="H37" s="79">
        <f>1/G38</f>
        <v>1851.9993599203453</v>
      </c>
      <c r="I37" s="89">
        <f>H37/1000</f>
        <v>1.8519993599203453</v>
      </c>
    </row>
    <row r="38" spans="2:9">
      <c r="B38" s="74" t="s">
        <v>104</v>
      </c>
      <c r="C38" s="95">
        <v>39.370100000000001</v>
      </c>
      <c r="D38" s="97">
        <f>C38*D33</f>
        <v>3.2808416666666664</v>
      </c>
      <c r="E38" s="97">
        <f>C38*E33</f>
        <v>1.0936138888888889</v>
      </c>
      <c r="F38" s="85">
        <f>C38*F33</f>
        <v>6.2137152777777776E-4</v>
      </c>
      <c r="G38" s="85">
        <f>C38*G33</f>
        <v>5.3995699007315537E-4</v>
      </c>
      <c r="H38" s="81"/>
      <c r="I38" s="89">
        <f>1/H39</f>
        <v>1E-3</v>
      </c>
    </row>
    <row r="39" spans="2:9">
      <c r="B39" s="74" t="s">
        <v>105</v>
      </c>
      <c r="C39" s="79">
        <f>C38*1000</f>
        <v>39370.1</v>
      </c>
      <c r="D39" s="96">
        <f>D38*1000</f>
        <v>3280.8416666666662</v>
      </c>
      <c r="E39" s="96">
        <f>E38*1000</f>
        <v>1093.6138888888888</v>
      </c>
      <c r="F39" s="88">
        <f>F38*1000</f>
        <v>0.62137152777777771</v>
      </c>
      <c r="G39" s="88">
        <f>G38*1000</f>
        <v>0.53995699007315534</v>
      </c>
      <c r="H39" s="79">
        <v>1000</v>
      </c>
      <c r="I39" s="99"/>
    </row>
    <row r="40" spans="2:9">
      <c r="B40" s="100"/>
      <c r="C40" s="101"/>
      <c r="D40" s="101"/>
      <c r="E40" s="101"/>
      <c r="F40" s="101"/>
      <c r="G40" s="102"/>
      <c r="H40" s="100"/>
      <c r="I40" s="100"/>
    </row>
    <row r="41" spans="2:9">
      <c r="B41" s="100"/>
      <c r="C41" s="101"/>
      <c r="D41" s="101"/>
      <c r="E41" s="101"/>
      <c r="F41" s="101"/>
      <c r="G41" s="102"/>
      <c r="H41" s="100"/>
      <c r="I41" s="100"/>
    </row>
    <row r="42" spans="2:9">
      <c r="B42" s="113" t="s">
        <v>106</v>
      </c>
      <c r="C42" s="100"/>
    </row>
    <row r="43" spans="2:9">
      <c r="B43" s="71" t="s">
        <v>54</v>
      </c>
      <c r="C43" s="72" t="s">
        <v>107</v>
      </c>
      <c r="D43" s="72" t="s">
        <v>108</v>
      </c>
    </row>
    <row r="44" spans="2:9">
      <c r="B44" s="74" t="s">
        <v>109</v>
      </c>
      <c r="C44" s="75"/>
      <c r="D44" s="89">
        <v>0.74569987199999999</v>
      </c>
    </row>
    <row r="45" spans="2:9">
      <c r="B45" s="74" t="s">
        <v>110</v>
      </c>
      <c r="C45" s="90">
        <f>1/D44</f>
        <v>1.3410220888438076</v>
      </c>
      <c r="D45" s="75"/>
    </row>
    <row r="48" spans="2:9">
      <c r="B48" s="112" t="s">
        <v>111</v>
      </c>
      <c r="C48" s="114"/>
      <c r="D48" s="114"/>
    </row>
    <row r="49" spans="2:4">
      <c r="B49" s="71" t="s">
        <v>112</v>
      </c>
      <c r="C49" s="71" t="s">
        <v>113</v>
      </c>
      <c r="D49" s="71" t="s">
        <v>114</v>
      </c>
    </row>
    <row r="50" spans="2:4">
      <c r="B50" s="67" t="s">
        <v>115</v>
      </c>
      <c r="C50" s="67" t="s">
        <v>116</v>
      </c>
      <c r="D50" s="67" t="s">
        <v>117</v>
      </c>
    </row>
    <row r="51" spans="2:4">
      <c r="B51" s="67" t="s">
        <v>118</v>
      </c>
      <c r="C51" s="67" t="s">
        <v>119</v>
      </c>
      <c r="D51" s="67" t="s">
        <v>120</v>
      </c>
    </row>
    <row r="52" spans="2:4">
      <c r="B52" s="67" t="s">
        <v>121</v>
      </c>
      <c r="C52" s="67" t="s">
        <v>122</v>
      </c>
      <c r="D52" s="67" t="s">
        <v>123</v>
      </c>
    </row>
    <row r="53" spans="2:4">
      <c r="B53" s="67" t="s">
        <v>124</v>
      </c>
      <c r="C53" s="67" t="s">
        <v>125</v>
      </c>
      <c r="D53" s="67" t="s">
        <v>126</v>
      </c>
    </row>
    <row r="54" spans="2:4">
      <c r="B54" s="67" t="s">
        <v>127</v>
      </c>
      <c r="C54" s="67" t="s">
        <v>128</v>
      </c>
      <c r="D54" s="67" t="s">
        <v>129</v>
      </c>
    </row>
    <row r="55" spans="2:4">
      <c r="B55" s="67" t="s">
        <v>130</v>
      </c>
      <c r="C55" s="67" t="s">
        <v>131</v>
      </c>
      <c r="D55" s="67" t="s">
        <v>132</v>
      </c>
    </row>
    <row r="56" spans="2:4">
      <c r="B56" s="67" t="s">
        <v>133</v>
      </c>
      <c r="C56" s="67" t="s">
        <v>134</v>
      </c>
      <c r="D56" s="67" t="s">
        <v>135</v>
      </c>
    </row>
    <row r="57" spans="2:4">
      <c r="B57" s="67" t="s">
        <v>136</v>
      </c>
      <c r="C57" s="67" t="s">
        <v>137</v>
      </c>
      <c r="D57" s="67" t="s">
        <v>138</v>
      </c>
    </row>
    <row r="58" spans="2:4">
      <c r="B58" s="67" t="s">
        <v>139</v>
      </c>
      <c r="C58" s="67" t="s">
        <v>140</v>
      </c>
      <c r="D58" s="67" t="s">
        <v>141</v>
      </c>
    </row>
    <row r="59" spans="2:4">
      <c r="B59" s="67" t="s">
        <v>142</v>
      </c>
      <c r="C59" s="67" t="s">
        <v>143</v>
      </c>
      <c r="D59" s="67" t="s">
        <v>144</v>
      </c>
    </row>
    <row r="60" spans="2:4">
      <c r="B60" s="68" t="s">
        <v>145</v>
      </c>
      <c r="C60" s="67" t="s">
        <v>146</v>
      </c>
      <c r="D60" s="67" t="s">
        <v>147</v>
      </c>
    </row>
    <row r="61" spans="2:4">
      <c r="B61" s="68" t="s">
        <v>148</v>
      </c>
      <c r="C61" s="67" t="s">
        <v>149</v>
      </c>
      <c r="D61" s="67" t="s">
        <v>150</v>
      </c>
    </row>
    <row r="62" spans="2:4">
      <c r="B62" s="68" t="s">
        <v>151</v>
      </c>
      <c r="C62" s="67" t="s">
        <v>152</v>
      </c>
      <c r="D62" s="67" t="s">
        <v>97</v>
      </c>
    </row>
    <row r="63" spans="2:4">
      <c r="B63" s="68" t="s">
        <v>153</v>
      </c>
      <c r="C63" s="67" t="s">
        <v>154</v>
      </c>
      <c r="D63" s="67" t="s">
        <v>97</v>
      </c>
    </row>
    <row r="64" spans="2:4">
      <c r="B64" s="68" t="s">
        <v>155</v>
      </c>
      <c r="C64" s="67" t="s">
        <v>156</v>
      </c>
      <c r="D64" s="67" t="s">
        <v>157</v>
      </c>
    </row>
    <row r="65" spans="2:10">
      <c r="B65" s="68" t="s">
        <v>158</v>
      </c>
      <c r="C65" s="67" t="s">
        <v>159</v>
      </c>
      <c r="D65" s="67" t="s">
        <v>160</v>
      </c>
    </row>
    <row r="66" spans="2:10">
      <c r="B66" s="69" t="s">
        <v>161</v>
      </c>
      <c r="C66" s="67" t="s">
        <v>162</v>
      </c>
      <c r="D66" s="67" t="s">
        <v>163</v>
      </c>
    </row>
    <row r="67" spans="2:10">
      <c r="B67" s="69" t="s">
        <v>164</v>
      </c>
      <c r="C67" s="67" t="s">
        <v>165</v>
      </c>
      <c r="D67" s="67" t="s">
        <v>166</v>
      </c>
    </row>
    <row r="68" spans="2:10">
      <c r="B68" s="69" t="s">
        <v>167</v>
      </c>
      <c r="C68" s="67" t="s">
        <v>168</v>
      </c>
      <c r="D68" s="67" t="s">
        <v>169</v>
      </c>
    </row>
    <row r="69" spans="2:10">
      <c r="B69" s="69" t="s">
        <v>170</v>
      </c>
      <c r="C69" s="67" t="s">
        <v>171</v>
      </c>
      <c r="D69" s="67" t="s">
        <v>172</v>
      </c>
    </row>
    <row r="71" spans="2:10">
      <c r="B71" s="115" t="s">
        <v>173</v>
      </c>
      <c r="C71" s="116"/>
    </row>
    <row r="72" spans="2:10">
      <c r="B72" s="117" t="s">
        <v>174</v>
      </c>
    </row>
    <row r="73" spans="2:10">
      <c r="B73" s="117" t="s">
        <v>175</v>
      </c>
    </row>
    <row r="76" spans="2:10">
      <c r="B76" s="112" t="s">
        <v>176</v>
      </c>
    </row>
    <row r="77" spans="2:10">
      <c r="B77" s="71" t="s">
        <v>177</v>
      </c>
      <c r="C77" s="71" t="s">
        <v>178</v>
      </c>
      <c r="D77" s="71" t="s">
        <v>173</v>
      </c>
      <c r="E77" s="103"/>
      <c r="F77" s="103"/>
      <c r="G77" s="103"/>
      <c r="H77" s="103"/>
      <c r="I77" s="103"/>
      <c r="J77" s="103"/>
    </row>
    <row r="78" spans="2:10">
      <c r="B78" s="104" t="s">
        <v>179</v>
      </c>
      <c r="C78" s="104">
        <v>1.9</v>
      </c>
      <c r="D78" s="105" t="s">
        <v>180</v>
      </c>
      <c r="E78" s="103"/>
      <c r="F78" s="103"/>
      <c r="G78" s="103"/>
      <c r="H78" s="103"/>
      <c r="I78" s="103"/>
      <c r="J78" s="103"/>
    </row>
    <row r="79" spans="2:10">
      <c r="B79" s="104" t="s">
        <v>181</v>
      </c>
      <c r="C79" s="104">
        <v>11</v>
      </c>
      <c r="D79" s="105" t="s">
        <v>182</v>
      </c>
      <c r="E79" s="103"/>
      <c r="F79" s="103"/>
      <c r="G79" s="103"/>
      <c r="H79" s="103"/>
      <c r="I79" s="103"/>
      <c r="J79" s="103"/>
    </row>
    <row r="80" spans="2:10">
      <c r="B80" s="104" t="s">
        <v>183</v>
      </c>
      <c r="C80" s="104">
        <v>28</v>
      </c>
      <c r="D80" s="146" t="s">
        <v>184</v>
      </c>
      <c r="E80" s="103"/>
      <c r="F80" s="103"/>
      <c r="G80" s="103"/>
      <c r="H80" s="103"/>
      <c r="I80" s="103"/>
      <c r="J80" s="103"/>
    </row>
    <row r="81" spans="2:4">
      <c r="B81" s="104" t="s">
        <v>185</v>
      </c>
      <c r="C81" s="104">
        <v>265</v>
      </c>
      <c r="D81" s="146" t="s">
        <v>184</v>
      </c>
    </row>
    <row r="82" spans="2:4">
      <c r="B82" s="112"/>
    </row>
    <row r="83" spans="2:4">
      <c r="B83" s="115" t="s">
        <v>186</v>
      </c>
    </row>
    <row r="84" spans="2:4">
      <c r="B84" s="71" t="s">
        <v>187</v>
      </c>
      <c r="C84" s="71" t="s">
        <v>188</v>
      </c>
    </row>
    <row r="85" spans="2:4">
      <c r="B85" s="104" t="s">
        <v>189</v>
      </c>
      <c r="C85" s="104" t="s">
        <v>189</v>
      </c>
    </row>
    <row r="86" spans="2:4">
      <c r="B86" s="104" t="s">
        <v>190</v>
      </c>
      <c r="C86" s="104" t="s">
        <v>190</v>
      </c>
    </row>
    <row r="87" spans="2:4">
      <c r="B87" s="104" t="s">
        <v>191</v>
      </c>
    </row>
  </sheetData>
  <hyperlinks>
    <hyperlink ref="D78" r:id="rId1" xr:uid="{00000000-0004-0000-0200-000000000000}"/>
    <hyperlink ref="D79" r:id="rId2" xr:uid="{936FCBFA-3E4B-47E4-ABD8-113A1E56E0AA}"/>
    <hyperlink ref="D80" r:id="rId3" display="https://www.gov.uk/government/publications/renewable-transport-fuel-obligation-rtfo-compliance-reporting-and-verification" xr:uid="{4FC56B1E-DD0F-4F6A-9423-CAB9FE6422DD}"/>
    <hyperlink ref="D81" r:id="rId4" display="https://www.gov.uk/government/publications/renewable-transport-fuel-obligation-rtfo-compliance-reporting-and-verification" xr:uid="{D37B9D50-F6F0-4478-9F54-5D468788D003}"/>
  </hyperlinks>
  <pageMargins left="0.70000000000000007" right="0.70000000000000007" top="0.75" bottom="0.75" header="0.30000000000000004" footer="0.30000000000000004"/>
  <pageSetup paperSize="9" orientation="portrait" r:id="rId5"/>
  <legacy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tabColor theme="5" tint="0.79998168889431442"/>
  </sheetPr>
  <dimension ref="B2:AS56"/>
  <sheetViews>
    <sheetView showGridLines="0" zoomScale="85" zoomScaleNormal="85" workbookViewId="0"/>
  </sheetViews>
  <sheetFormatPr defaultColWidth="10" defaultRowHeight="15" customHeight="1"/>
  <cols>
    <col min="1" max="1" width="5.28515625" customWidth="1"/>
    <col min="2" max="2" width="66.28515625" customWidth="1"/>
    <col min="3" max="26" width="7.7109375" customWidth="1"/>
  </cols>
  <sheetData>
    <row r="2" spans="2:45" ht="15" customHeight="1">
      <c r="B2" s="20" t="s">
        <v>192</v>
      </c>
    </row>
    <row r="3" spans="2:45" ht="15" customHeight="1">
      <c r="B3" s="106" t="s">
        <v>193</v>
      </c>
      <c r="C3" s="108">
        <v>2027</v>
      </c>
      <c r="D3" s="108">
        <f t="shared" ref="D3:N3" si="0">C3+1</f>
        <v>2028</v>
      </c>
      <c r="E3" s="108">
        <f t="shared" si="0"/>
        <v>2029</v>
      </c>
      <c r="F3" s="108">
        <f t="shared" si="0"/>
        <v>2030</v>
      </c>
      <c r="G3" s="108">
        <f t="shared" si="0"/>
        <v>2031</v>
      </c>
      <c r="H3" s="108">
        <f t="shared" si="0"/>
        <v>2032</v>
      </c>
      <c r="I3" s="108">
        <f t="shared" si="0"/>
        <v>2033</v>
      </c>
      <c r="J3" s="108">
        <f t="shared" si="0"/>
        <v>2034</v>
      </c>
      <c r="K3" s="108">
        <f t="shared" si="0"/>
        <v>2035</v>
      </c>
      <c r="L3" s="108">
        <f t="shared" si="0"/>
        <v>2036</v>
      </c>
      <c r="M3" s="108">
        <f t="shared" si="0"/>
        <v>2037</v>
      </c>
      <c r="N3" s="108">
        <f t="shared" si="0"/>
        <v>2038</v>
      </c>
    </row>
    <row r="4" spans="2:45" ht="15" customHeight="1">
      <c r="B4" s="109" t="s">
        <v>194</v>
      </c>
      <c r="C4" s="145">
        <v>36.700000000000003</v>
      </c>
      <c r="D4" s="145">
        <v>29.8</v>
      </c>
      <c r="E4" s="145">
        <v>24.3</v>
      </c>
      <c r="F4" s="145">
        <v>15</v>
      </c>
      <c r="G4" s="145">
        <v>9.4</v>
      </c>
      <c r="H4" s="145">
        <v>5.4</v>
      </c>
      <c r="I4" s="145">
        <v>0.8</v>
      </c>
      <c r="J4" s="145">
        <v>0</v>
      </c>
      <c r="K4" s="145">
        <v>0</v>
      </c>
      <c r="L4" s="145">
        <v>0</v>
      </c>
      <c r="M4" s="145">
        <v>0</v>
      </c>
      <c r="N4" s="145">
        <v>0</v>
      </c>
      <c r="Z4" s="36"/>
      <c r="AA4" s="36"/>
      <c r="AB4" s="36"/>
      <c r="AC4" s="36"/>
      <c r="AD4" s="36"/>
      <c r="AE4" s="36"/>
      <c r="AF4" s="36"/>
      <c r="AG4" s="36"/>
      <c r="AH4" s="36"/>
      <c r="AI4" s="36"/>
      <c r="AJ4" s="36"/>
      <c r="AK4" s="36"/>
      <c r="AL4" s="36"/>
    </row>
    <row r="5" spans="2:45" ht="15" customHeight="1">
      <c r="B5" s="109" t="s">
        <v>195</v>
      </c>
      <c r="C5" s="145">
        <v>49.8</v>
      </c>
      <c r="D5" s="145">
        <v>45.8</v>
      </c>
      <c r="E5" s="145">
        <v>42</v>
      </c>
      <c r="F5" s="145">
        <v>38.299999999999997</v>
      </c>
      <c r="G5" s="145">
        <v>34.700000000000003</v>
      </c>
      <c r="H5" s="145">
        <v>31.2</v>
      </c>
      <c r="I5" s="145">
        <v>27.8</v>
      </c>
      <c r="J5" s="145">
        <v>24.3</v>
      </c>
      <c r="K5" s="145">
        <v>20.8</v>
      </c>
      <c r="L5" s="145">
        <v>17.3</v>
      </c>
      <c r="M5" s="145">
        <v>14</v>
      </c>
      <c r="N5" s="145">
        <v>10.6</v>
      </c>
      <c r="Z5" s="36"/>
      <c r="AA5" s="36"/>
      <c r="AB5" s="36"/>
      <c r="AC5" s="36"/>
      <c r="AD5" s="36"/>
      <c r="AE5" s="36"/>
      <c r="AF5" s="36"/>
      <c r="AG5" s="36"/>
      <c r="AH5" s="36"/>
      <c r="AI5" s="36"/>
      <c r="AJ5" s="36"/>
      <c r="AK5" s="36"/>
      <c r="AL5" s="36"/>
    </row>
    <row r="6" spans="2:45" ht="15" customHeight="1">
      <c r="H6" s="49"/>
      <c r="I6" s="49"/>
      <c r="J6" s="49"/>
      <c r="K6" s="49"/>
      <c r="L6" s="49"/>
      <c r="U6" s="36"/>
      <c r="V6" s="36"/>
      <c r="W6" s="36"/>
      <c r="X6" s="36"/>
      <c r="Y6" s="36"/>
      <c r="Z6" s="36"/>
      <c r="AA6" s="36"/>
      <c r="AB6" s="36"/>
      <c r="AC6" s="36"/>
      <c r="AD6" s="36"/>
      <c r="AE6" s="36"/>
      <c r="AF6" s="36"/>
      <c r="AG6" s="36"/>
      <c r="AH6" s="36"/>
      <c r="AI6" s="36"/>
      <c r="AJ6" s="36"/>
      <c r="AK6" s="36"/>
      <c r="AL6" s="36"/>
    </row>
    <row r="7" spans="2:45" ht="15" customHeight="1">
      <c r="B7" s="51" t="s">
        <v>196</v>
      </c>
      <c r="Z7" s="37"/>
      <c r="AA7" s="36"/>
      <c r="AB7" s="37"/>
      <c r="AC7" s="36"/>
      <c r="AD7" s="37"/>
      <c r="AE7" s="36"/>
      <c r="AF7" s="37"/>
      <c r="AG7" s="36"/>
      <c r="AH7" s="37"/>
      <c r="AI7" s="36"/>
      <c r="AJ7" s="37"/>
      <c r="AK7" s="36"/>
      <c r="AL7" s="37"/>
      <c r="AM7" s="36"/>
      <c r="AN7" s="37"/>
      <c r="AO7" s="36"/>
      <c r="AP7" s="37"/>
      <c r="AQ7" s="36"/>
      <c r="AR7" s="37"/>
      <c r="AS7" s="36"/>
    </row>
    <row r="8" spans="2:45" ht="15" customHeight="1">
      <c r="B8" s="51" t="s">
        <v>197</v>
      </c>
      <c r="Z8" s="37"/>
      <c r="AA8" s="36"/>
      <c r="AB8" s="37"/>
      <c r="AC8" s="36"/>
      <c r="AD8" s="37"/>
      <c r="AE8" s="36"/>
      <c r="AF8" s="37"/>
      <c r="AG8" s="36"/>
      <c r="AH8" s="37"/>
      <c r="AI8" s="36"/>
      <c r="AJ8" s="37"/>
      <c r="AK8" s="36"/>
      <c r="AL8" s="37"/>
      <c r="AM8" s="36"/>
      <c r="AN8" s="37"/>
      <c r="AO8" s="36"/>
      <c r="AP8" s="37"/>
      <c r="AQ8" s="36"/>
      <c r="AR8" s="37"/>
      <c r="AS8" s="36"/>
    </row>
    <row r="9" spans="2:45" ht="15" customHeight="1">
      <c r="B9" s="51" t="s">
        <v>198</v>
      </c>
      <c r="Z9" s="37"/>
      <c r="AA9" s="36"/>
      <c r="AB9" s="37"/>
      <c r="AC9" s="36"/>
      <c r="AD9" s="37"/>
      <c r="AE9" s="36"/>
      <c r="AF9" s="37"/>
      <c r="AG9" s="36"/>
      <c r="AH9" s="37"/>
      <c r="AI9" s="36"/>
      <c r="AJ9" s="37"/>
      <c r="AK9" s="36"/>
      <c r="AL9" s="37"/>
      <c r="AM9" s="36"/>
      <c r="AN9" s="37"/>
      <c r="AO9" s="36"/>
      <c r="AP9" s="37"/>
      <c r="AQ9" s="36"/>
      <c r="AR9" s="37"/>
      <c r="AS9" s="36"/>
    </row>
    <row r="10" spans="2:45" ht="15" customHeight="1">
      <c r="B10" t="s">
        <v>199</v>
      </c>
      <c r="C10" s="36"/>
      <c r="D10" s="36"/>
      <c r="E10" s="36"/>
      <c r="F10" s="36"/>
      <c r="G10" s="36"/>
      <c r="H10" s="36"/>
      <c r="I10" s="36"/>
      <c r="J10" s="36"/>
      <c r="K10" s="36"/>
      <c r="L10" s="36"/>
      <c r="M10" s="36"/>
      <c r="N10" s="36"/>
      <c r="O10" s="36"/>
      <c r="P10" s="36"/>
      <c r="Q10" s="36"/>
      <c r="R10" s="36"/>
      <c r="S10" s="36"/>
      <c r="T10" s="36"/>
      <c r="U10" s="36"/>
      <c r="V10" s="37"/>
      <c r="W10" s="36"/>
      <c r="X10" s="37"/>
      <c r="Y10" s="36"/>
      <c r="Z10" s="37"/>
      <c r="AA10" s="36"/>
      <c r="AB10" s="37"/>
      <c r="AC10" s="36"/>
      <c r="AD10" s="37"/>
      <c r="AE10" s="36"/>
      <c r="AF10" s="37"/>
      <c r="AG10" s="36"/>
      <c r="AH10" s="37"/>
      <c r="AI10" s="36"/>
      <c r="AJ10" s="37"/>
      <c r="AK10" s="36"/>
      <c r="AL10" s="37"/>
      <c r="AM10" s="36"/>
      <c r="AN10" s="37"/>
      <c r="AO10" s="36"/>
      <c r="AP10" s="37"/>
      <c r="AQ10" s="36"/>
      <c r="AR10" s="37"/>
      <c r="AS10" s="36"/>
    </row>
    <row r="11" spans="2:45" ht="15" customHeight="1">
      <c r="B11" s="51" t="s">
        <v>200</v>
      </c>
      <c r="C11" s="36"/>
      <c r="D11" s="36"/>
      <c r="E11" s="36"/>
      <c r="F11" s="36"/>
      <c r="G11" s="36"/>
      <c r="H11" s="36"/>
      <c r="I11" s="36"/>
      <c r="J11" s="36"/>
      <c r="K11" s="36"/>
      <c r="L11" s="36"/>
      <c r="M11" s="36"/>
      <c r="N11" s="36"/>
      <c r="O11" s="36"/>
      <c r="P11" s="36"/>
      <c r="Q11" s="36"/>
      <c r="R11" s="36"/>
      <c r="S11" s="36"/>
      <c r="T11" s="36"/>
      <c r="U11" s="36"/>
      <c r="V11" s="37"/>
      <c r="W11" s="36"/>
      <c r="X11" s="37"/>
      <c r="Y11" s="36"/>
      <c r="Z11" s="37"/>
      <c r="AA11" s="36"/>
      <c r="AB11" s="37"/>
      <c r="AC11" s="36"/>
      <c r="AD11" s="37"/>
      <c r="AE11" s="36"/>
      <c r="AF11" s="37"/>
      <c r="AG11" s="36"/>
      <c r="AH11" s="37"/>
      <c r="AI11" s="36"/>
      <c r="AJ11" s="37"/>
      <c r="AK11" s="36"/>
      <c r="AL11" s="37"/>
      <c r="AM11" s="36"/>
      <c r="AN11" s="37"/>
      <c r="AO11" s="36"/>
      <c r="AP11" s="37"/>
      <c r="AQ11" s="36"/>
      <c r="AR11" s="37"/>
      <c r="AS11" s="36"/>
    </row>
    <row r="12" spans="2:45" ht="15" customHeight="1">
      <c r="C12" s="36"/>
      <c r="D12" s="36"/>
      <c r="E12" s="36"/>
      <c r="F12" s="36"/>
      <c r="G12" s="36"/>
      <c r="H12" s="36"/>
      <c r="I12" s="36"/>
      <c r="J12" s="36"/>
      <c r="K12" s="36"/>
      <c r="L12" s="36"/>
      <c r="M12" s="36"/>
      <c r="N12" s="36"/>
      <c r="O12" s="36"/>
      <c r="P12" s="36"/>
      <c r="Q12" s="36"/>
      <c r="R12" s="36"/>
      <c r="S12" s="36"/>
      <c r="T12" s="36"/>
      <c r="U12" s="36"/>
      <c r="V12" s="37"/>
      <c r="W12" s="36"/>
      <c r="X12" s="37"/>
      <c r="Y12" s="36"/>
      <c r="Z12" s="37"/>
      <c r="AA12" s="36"/>
      <c r="AB12" s="37"/>
      <c r="AC12" s="36"/>
      <c r="AD12" s="37"/>
      <c r="AE12" s="36"/>
      <c r="AF12" s="37"/>
      <c r="AG12" s="36"/>
      <c r="AH12" s="37"/>
      <c r="AI12" s="36"/>
      <c r="AJ12" s="37"/>
      <c r="AK12" s="36"/>
      <c r="AL12" s="37"/>
      <c r="AM12" s="36"/>
      <c r="AN12" s="37"/>
      <c r="AO12" s="36"/>
      <c r="AP12" s="37"/>
      <c r="AQ12" s="36"/>
      <c r="AR12" s="37"/>
      <c r="AS12" s="36"/>
    </row>
    <row r="13" spans="2:45" ht="15" customHeight="1">
      <c r="C13" s="36"/>
      <c r="D13" s="36"/>
      <c r="E13" s="36"/>
      <c r="F13" s="36"/>
      <c r="G13" s="36"/>
      <c r="H13" s="36"/>
      <c r="I13" s="36"/>
      <c r="J13" s="36"/>
      <c r="K13" s="36"/>
      <c r="L13" s="36"/>
      <c r="M13" s="36"/>
      <c r="N13" s="36"/>
      <c r="O13" s="36"/>
      <c r="P13" s="36"/>
      <c r="Q13" s="36"/>
      <c r="R13" s="36"/>
      <c r="S13" s="36"/>
      <c r="T13" s="36"/>
      <c r="U13" s="36"/>
      <c r="V13" s="37"/>
      <c r="W13" s="36"/>
      <c r="X13" s="37"/>
      <c r="Y13" s="36"/>
      <c r="Z13" s="37"/>
      <c r="AA13" s="36"/>
      <c r="AB13" s="37"/>
      <c r="AC13" s="36"/>
      <c r="AD13" s="37"/>
      <c r="AE13" s="36"/>
      <c r="AF13" s="37"/>
      <c r="AG13" s="36"/>
      <c r="AH13" s="37"/>
      <c r="AI13" s="36"/>
      <c r="AJ13" s="37"/>
      <c r="AK13" s="36"/>
      <c r="AL13" s="37"/>
      <c r="AM13" s="36"/>
      <c r="AN13" s="37"/>
      <c r="AO13" s="36"/>
      <c r="AP13" s="37"/>
      <c r="AQ13" s="36"/>
      <c r="AR13" s="37"/>
      <c r="AS13" s="36"/>
    </row>
    <row r="14" spans="2:45" ht="15" customHeight="1">
      <c r="B14" s="20" t="s">
        <v>201</v>
      </c>
      <c r="C14" s="36"/>
      <c r="D14" s="36"/>
      <c r="E14" s="36"/>
      <c r="F14" s="36"/>
      <c r="G14" s="36"/>
      <c r="H14" s="36"/>
      <c r="I14" s="36"/>
      <c r="J14" s="36"/>
      <c r="K14" s="36"/>
      <c r="L14" s="36"/>
      <c r="M14" s="36"/>
      <c r="N14" s="36"/>
      <c r="O14" s="36"/>
      <c r="P14" s="36"/>
      <c r="Q14" s="36"/>
      <c r="R14" s="36"/>
      <c r="S14" s="36"/>
      <c r="T14" s="36"/>
      <c r="U14" s="36"/>
      <c r="V14" s="37"/>
      <c r="W14" s="36"/>
      <c r="X14" s="37"/>
      <c r="Y14" s="36"/>
      <c r="Z14" s="37"/>
      <c r="AA14" s="36"/>
      <c r="AB14" s="37"/>
      <c r="AC14" s="36"/>
      <c r="AD14" s="37"/>
      <c r="AE14" s="36"/>
      <c r="AF14" s="37"/>
      <c r="AG14" s="36"/>
      <c r="AH14" s="37"/>
      <c r="AI14" s="36"/>
      <c r="AJ14" s="37"/>
      <c r="AK14" s="36"/>
      <c r="AL14" s="37"/>
      <c r="AM14" s="36"/>
      <c r="AN14" s="37"/>
      <c r="AO14" s="36"/>
      <c r="AP14" s="37"/>
      <c r="AQ14" s="36"/>
      <c r="AR14" s="37"/>
      <c r="AS14" s="36"/>
    </row>
    <row r="15" spans="2:45" ht="15" customHeight="1">
      <c r="B15" s="106" t="s">
        <v>193</v>
      </c>
      <c r="C15" s="108">
        <v>2027</v>
      </c>
      <c r="D15" s="108">
        <f t="shared" ref="D15" si="1">C15+1</f>
        <v>2028</v>
      </c>
      <c r="E15" s="108">
        <f t="shared" ref="E15" si="2">D15+1</f>
        <v>2029</v>
      </c>
      <c r="F15" s="108">
        <f t="shared" ref="F15" si="3">E15+1</f>
        <v>2030</v>
      </c>
      <c r="G15" s="108">
        <f t="shared" ref="G15" si="4">F15+1</f>
        <v>2031</v>
      </c>
      <c r="H15" s="108">
        <f t="shared" ref="H15" si="5">G15+1</f>
        <v>2032</v>
      </c>
      <c r="I15" s="108">
        <f t="shared" ref="I15" si="6">H15+1</f>
        <v>2033</v>
      </c>
      <c r="J15" s="108">
        <f t="shared" ref="J15" si="7">I15+1</f>
        <v>2034</v>
      </c>
      <c r="K15" s="108">
        <f t="shared" ref="K15" si="8">J15+1</f>
        <v>2035</v>
      </c>
      <c r="L15" s="108">
        <f t="shared" ref="L15" si="9">K15+1</f>
        <v>2036</v>
      </c>
      <c r="M15" s="108">
        <f t="shared" ref="M15" si="10">L15+1</f>
        <v>2037</v>
      </c>
      <c r="N15" s="108">
        <f t="shared" ref="N15" si="11">M15+1</f>
        <v>2038</v>
      </c>
      <c r="O15" s="36"/>
      <c r="P15" s="36"/>
      <c r="Q15" s="36"/>
      <c r="R15" s="36"/>
      <c r="S15" s="36"/>
      <c r="T15" s="36"/>
      <c r="U15" s="36"/>
      <c r="V15" s="37"/>
      <c r="W15" s="36"/>
      <c r="X15" s="37"/>
      <c r="Y15" s="36"/>
      <c r="Z15" s="37"/>
      <c r="AA15" s="36"/>
      <c r="AB15" s="37"/>
      <c r="AC15" s="36"/>
      <c r="AD15" s="37"/>
      <c r="AE15" s="36"/>
      <c r="AF15" s="37"/>
      <c r="AG15" s="36"/>
      <c r="AH15" s="37"/>
      <c r="AI15" s="36"/>
      <c r="AJ15" s="37"/>
      <c r="AK15" s="36"/>
      <c r="AL15" s="37"/>
      <c r="AM15" s="36"/>
      <c r="AN15" s="37"/>
      <c r="AO15" s="36"/>
      <c r="AP15" s="37"/>
      <c r="AQ15" s="36"/>
      <c r="AR15" s="37"/>
      <c r="AS15" s="36"/>
    </row>
    <row r="16" spans="2:45" ht="15" customHeight="1">
      <c r="B16" s="109" t="s">
        <v>194</v>
      </c>
      <c r="C16" s="155">
        <v>0.65</v>
      </c>
      <c r="D16" s="155">
        <v>0.7</v>
      </c>
      <c r="E16" s="155">
        <v>0.72</v>
      </c>
      <c r="F16" s="155">
        <v>0.76</v>
      </c>
      <c r="G16" s="155">
        <v>0.77</v>
      </c>
      <c r="H16" s="155">
        <v>0.77</v>
      </c>
      <c r="I16" s="155">
        <v>0.8</v>
      </c>
      <c r="J16" s="155">
        <v>0.81</v>
      </c>
      <c r="K16" s="155">
        <v>0.82</v>
      </c>
      <c r="L16" s="155">
        <v>0.82</v>
      </c>
      <c r="M16" s="155">
        <v>0.83</v>
      </c>
      <c r="N16" s="155">
        <v>0.82</v>
      </c>
      <c r="O16" s="36"/>
      <c r="P16" s="36"/>
      <c r="Q16" s="36"/>
      <c r="R16" s="36"/>
      <c r="S16" s="36"/>
      <c r="T16" s="36"/>
      <c r="U16" s="36"/>
      <c r="V16" s="37"/>
      <c r="W16" s="36"/>
      <c r="X16" s="37"/>
      <c r="Y16" s="36"/>
      <c r="Z16" s="37"/>
      <c r="AA16" s="36"/>
      <c r="AB16" s="37"/>
      <c r="AC16" s="36"/>
      <c r="AD16" s="37"/>
      <c r="AE16" s="36"/>
      <c r="AF16" s="37"/>
      <c r="AG16" s="36"/>
      <c r="AH16" s="37"/>
      <c r="AI16" s="36"/>
      <c r="AJ16" s="37"/>
      <c r="AK16" s="36"/>
      <c r="AL16" s="37"/>
      <c r="AM16" s="36"/>
      <c r="AN16" s="37"/>
      <c r="AO16" s="36"/>
      <c r="AP16" s="37"/>
      <c r="AQ16" s="36"/>
      <c r="AR16" s="37"/>
      <c r="AS16" s="36"/>
    </row>
    <row r="17" spans="2:45" ht="15" customHeight="1">
      <c r="B17" s="109" t="s">
        <v>195</v>
      </c>
      <c r="C17" s="155">
        <v>0.42</v>
      </c>
      <c r="D17" s="155">
        <v>0.45</v>
      </c>
      <c r="E17" s="155">
        <v>0.48</v>
      </c>
      <c r="F17" s="155">
        <v>0.5</v>
      </c>
      <c r="G17" s="155">
        <v>0.52</v>
      </c>
      <c r="H17" s="155">
        <v>0.54</v>
      </c>
      <c r="I17" s="155">
        <v>0.56000000000000005</v>
      </c>
      <c r="J17" s="155">
        <v>0.56999999999999995</v>
      </c>
      <c r="K17" s="155">
        <v>0.59</v>
      </c>
      <c r="L17" s="155">
        <v>0.6</v>
      </c>
      <c r="M17" s="155">
        <v>0.61</v>
      </c>
      <c r="N17" s="155">
        <v>0.62</v>
      </c>
      <c r="W17" s="36"/>
      <c r="X17" s="37"/>
      <c r="Y17" s="36"/>
      <c r="Z17" s="37"/>
      <c r="AA17" s="36"/>
      <c r="AB17" s="37"/>
      <c r="AC17" s="36"/>
      <c r="AD17" s="37"/>
      <c r="AE17" s="36"/>
      <c r="AF17" s="37"/>
      <c r="AG17" s="36"/>
      <c r="AH17" s="37"/>
      <c r="AI17" s="36"/>
      <c r="AJ17" s="37"/>
      <c r="AK17" s="36"/>
      <c r="AL17" s="37"/>
      <c r="AM17" s="36"/>
      <c r="AN17" s="37"/>
      <c r="AO17" s="36"/>
      <c r="AP17" s="37"/>
      <c r="AQ17" s="36"/>
      <c r="AR17" s="37"/>
      <c r="AS17" s="36"/>
    </row>
    <row r="18" spans="2:45" ht="15" customHeight="1">
      <c r="C18" s="36"/>
      <c r="D18" s="36"/>
      <c r="E18" s="36"/>
      <c r="F18" s="36"/>
      <c r="G18" s="36"/>
      <c r="H18" s="36"/>
      <c r="I18" s="36"/>
      <c r="J18" s="36"/>
      <c r="K18" s="36"/>
      <c r="W18" s="36"/>
      <c r="X18" s="37"/>
      <c r="Y18" s="36"/>
      <c r="Z18" s="37"/>
      <c r="AA18" s="36"/>
      <c r="AB18" s="37"/>
      <c r="AC18" s="36"/>
      <c r="AD18" s="37"/>
      <c r="AE18" s="36"/>
      <c r="AF18" s="37"/>
      <c r="AG18" s="36"/>
      <c r="AH18" s="37"/>
      <c r="AI18" s="36"/>
      <c r="AJ18" s="37"/>
      <c r="AK18" s="36"/>
      <c r="AL18" s="37"/>
      <c r="AM18" s="36"/>
      <c r="AN18" s="37"/>
      <c r="AO18" s="36"/>
      <c r="AP18" s="37"/>
      <c r="AQ18" s="36"/>
      <c r="AR18" s="37"/>
      <c r="AS18" s="36"/>
    </row>
    <row r="19" spans="2:45" ht="15" customHeight="1">
      <c r="B19" t="s">
        <v>202</v>
      </c>
      <c r="C19" s="36"/>
      <c r="D19" s="36"/>
      <c r="E19" s="36"/>
      <c r="F19" s="36"/>
      <c r="G19" s="36"/>
      <c r="H19" s="36"/>
      <c r="I19" s="36"/>
      <c r="J19" s="36"/>
      <c r="K19" s="36"/>
      <c r="L19" s="36"/>
      <c r="M19" s="36"/>
      <c r="N19" s="36"/>
      <c r="O19" s="36"/>
      <c r="P19" s="36"/>
      <c r="Q19" s="36"/>
      <c r="R19" s="36"/>
      <c r="S19" s="36"/>
      <c r="T19" s="36"/>
      <c r="U19" s="36"/>
      <c r="V19" s="37"/>
      <c r="W19" s="36"/>
      <c r="X19" s="37"/>
      <c r="Y19" s="36"/>
      <c r="Z19" s="37"/>
      <c r="AA19" s="36"/>
      <c r="AB19" s="37"/>
      <c r="AC19" s="36"/>
      <c r="AD19" s="37"/>
      <c r="AE19" s="36"/>
      <c r="AF19" s="37"/>
      <c r="AG19" s="36"/>
      <c r="AH19" s="37"/>
      <c r="AI19" s="36"/>
      <c r="AJ19" s="37"/>
      <c r="AK19" s="36"/>
      <c r="AL19" s="37"/>
      <c r="AM19" s="36"/>
      <c r="AN19" s="37"/>
      <c r="AO19" s="36"/>
      <c r="AP19" s="37"/>
      <c r="AQ19" s="36"/>
      <c r="AR19" s="37"/>
      <c r="AS19" s="36"/>
    </row>
    <row r="20" spans="2:45" ht="15" customHeight="1">
      <c r="B20" t="s">
        <v>203</v>
      </c>
      <c r="C20" s="36"/>
      <c r="D20" s="36"/>
      <c r="E20" s="36"/>
      <c r="F20" s="36"/>
      <c r="G20" s="36"/>
      <c r="H20" s="36"/>
      <c r="I20" s="36"/>
      <c r="J20" s="36"/>
      <c r="K20" s="36"/>
      <c r="L20" s="36"/>
      <c r="M20" s="36"/>
      <c r="N20" s="36"/>
      <c r="O20" s="36"/>
      <c r="P20" s="36"/>
      <c r="Q20" s="36"/>
      <c r="R20" s="36"/>
      <c r="S20" s="36"/>
      <c r="T20" s="36"/>
      <c r="U20" s="36"/>
      <c r="V20" s="37"/>
      <c r="W20" s="36"/>
      <c r="X20" s="37"/>
      <c r="Y20" s="36"/>
      <c r="Z20" s="37"/>
      <c r="AA20" s="36"/>
      <c r="AB20" s="37"/>
      <c r="AC20" s="36"/>
      <c r="AD20" s="37"/>
      <c r="AE20" s="36"/>
      <c r="AF20" s="37"/>
      <c r="AG20" s="36"/>
      <c r="AH20" s="37"/>
      <c r="AI20" s="36"/>
      <c r="AJ20" s="37"/>
      <c r="AK20" s="36"/>
      <c r="AL20" s="37"/>
      <c r="AM20" s="36"/>
      <c r="AN20" s="37"/>
      <c r="AO20" s="36"/>
      <c r="AP20" s="37"/>
      <c r="AQ20" s="36"/>
      <c r="AR20" s="37"/>
      <c r="AS20" s="36"/>
    </row>
    <row r="21" spans="2:45" ht="15" customHeight="1">
      <c r="B21" t="s">
        <v>204</v>
      </c>
      <c r="C21" s="36"/>
      <c r="D21" s="36"/>
      <c r="E21" s="36"/>
      <c r="F21" s="36"/>
      <c r="G21" s="36"/>
      <c r="H21" s="36"/>
      <c r="I21" s="36"/>
      <c r="J21" s="36"/>
      <c r="K21" s="36"/>
      <c r="L21" s="36"/>
      <c r="M21" s="36"/>
      <c r="N21" s="36"/>
      <c r="O21" s="36"/>
      <c r="P21" s="36"/>
      <c r="Q21" s="36"/>
      <c r="R21" s="36"/>
      <c r="S21" s="36"/>
      <c r="T21" s="36"/>
      <c r="U21" s="36"/>
      <c r="V21" s="37"/>
      <c r="W21" s="36"/>
      <c r="X21" s="37"/>
      <c r="Y21" s="36"/>
      <c r="Z21" s="37"/>
      <c r="AA21" s="36"/>
      <c r="AB21" s="37"/>
      <c r="AC21" s="36"/>
      <c r="AD21" s="37"/>
      <c r="AE21" s="36"/>
      <c r="AF21" s="37"/>
      <c r="AG21" s="36"/>
      <c r="AH21" s="37"/>
      <c r="AI21" s="36"/>
      <c r="AJ21" s="37"/>
      <c r="AK21" s="36"/>
      <c r="AL21" s="37"/>
      <c r="AM21" s="36"/>
      <c r="AN21" s="37"/>
      <c r="AO21" s="36"/>
      <c r="AP21" s="37"/>
      <c r="AQ21" s="36"/>
      <c r="AR21" s="37"/>
      <c r="AS21" s="36"/>
    </row>
    <row r="22" spans="2:45" ht="15" customHeight="1">
      <c r="B22" t="s">
        <v>205</v>
      </c>
      <c r="C22" s="36"/>
      <c r="D22" s="36"/>
      <c r="E22" s="36"/>
      <c r="F22" s="36"/>
      <c r="G22" s="36"/>
      <c r="H22" s="36"/>
      <c r="I22" s="36"/>
      <c r="J22" s="36"/>
      <c r="K22" s="36"/>
      <c r="L22" s="36"/>
      <c r="M22" s="36"/>
      <c r="N22" s="36"/>
      <c r="O22" s="36"/>
      <c r="P22" s="36"/>
      <c r="Q22" s="36"/>
      <c r="R22" s="36"/>
      <c r="S22" s="36"/>
      <c r="T22" s="36"/>
      <c r="U22" s="36"/>
      <c r="V22" s="37"/>
      <c r="W22" s="36"/>
      <c r="X22" s="37"/>
      <c r="Y22" s="36"/>
      <c r="Z22" s="37"/>
      <c r="AA22" s="36"/>
      <c r="AB22" s="37"/>
      <c r="AC22" s="36"/>
      <c r="AD22" s="37"/>
      <c r="AE22" s="36"/>
      <c r="AF22" s="37"/>
      <c r="AG22" s="36"/>
      <c r="AH22" s="37"/>
      <c r="AI22" s="36"/>
      <c r="AJ22" s="37"/>
      <c r="AK22" s="36"/>
      <c r="AL22" s="37"/>
      <c r="AM22" s="36"/>
      <c r="AN22" s="37"/>
      <c r="AO22" s="36"/>
      <c r="AP22" s="37"/>
      <c r="AQ22" s="36"/>
      <c r="AR22" s="37"/>
      <c r="AS22" s="36"/>
    </row>
    <row r="23" spans="2:45" ht="15" customHeight="1">
      <c r="C23" s="36"/>
      <c r="D23" s="36"/>
      <c r="E23" s="36"/>
      <c r="F23" s="36"/>
      <c r="G23" s="36"/>
      <c r="H23" s="36"/>
      <c r="I23" s="36"/>
      <c r="J23" s="36"/>
      <c r="K23" s="36"/>
      <c r="L23" s="36"/>
      <c r="M23" s="36"/>
      <c r="N23" s="36"/>
      <c r="O23" s="36"/>
      <c r="P23" s="36"/>
      <c r="Q23" s="36"/>
      <c r="R23" s="36"/>
      <c r="S23" s="36"/>
      <c r="T23" s="36"/>
      <c r="U23" s="36"/>
      <c r="V23" s="37"/>
      <c r="W23" s="36"/>
      <c r="X23" s="37"/>
      <c r="Y23" s="36"/>
      <c r="Z23" s="37"/>
      <c r="AA23" s="36"/>
      <c r="AB23" s="37"/>
      <c r="AC23" s="36"/>
      <c r="AD23" s="37"/>
      <c r="AE23" s="36"/>
      <c r="AF23" s="37"/>
      <c r="AG23" s="36"/>
      <c r="AH23" s="37"/>
      <c r="AI23" s="36"/>
      <c r="AJ23" s="37"/>
      <c r="AK23" s="36"/>
      <c r="AL23" s="37"/>
      <c r="AM23" s="36"/>
      <c r="AN23" s="37"/>
      <c r="AO23" s="36"/>
      <c r="AP23" s="37"/>
      <c r="AQ23" s="36"/>
      <c r="AR23" s="37"/>
      <c r="AS23" s="36"/>
    </row>
    <row r="24" spans="2:45" ht="15" customHeight="1">
      <c r="C24" s="36"/>
      <c r="D24" s="36"/>
      <c r="E24" s="36"/>
      <c r="F24" s="36"/>
      <c r="G24" s="36"/>
      <c r="H24" s="36"/>
      <c r="I24" s="36"/>
      <c r="J24" s="36"/>
      <c r="K24" s="36"/>
      <c r="L24" s="36"/>
      <c r="M24" s="36"/>
      <c r="N24" s="36"/>
      <c r="O24" s="36"/>
      <c r="P24" s="36"/>
      <c r="Q24" s="36"/>
      <c r="R24" s="36"/>
      <c r="S24" s="36"/>
      <c r="T24" s="36"/>
      <c r="U24" s="36"/>
      <c r="V24" s="37"/>
      <c r="W24" s="36"/>
      <c r="X24" s="37"/>
      <c r="Y24" s="36"/>
      <c r="Z24" s="37"/>
      <c r="AA24" s="36"/>
      <c r="AB24" s="37"/>
      <c r="AC24" s="36"/>
      <c r="AD24" s="37"/>
      <c r="AE24" s="36"/>
      <c r="AF24" s="37"/>
      <c r="AG24" s="36"/>
      <c r="AH24" s="37"/>
      <c r="AI24" s="36"/>
      <c r="AJ24" s="37"/>
      <c r="AK24" s="36"/>
      <c r="AL24" s="37"/>
      <c r="AM24" s="36"/>
      <c r="AN24" s="37"/>
      <c r="AO24" s="36"/>
      <c r="AP24" s="37"/>
      <c r="AQ24" s="36"/>
      <c r="AR24" s="37"/>
      <c r="AS24" s="36"/>
    </row>
    <row r="25" spans="2:45" ht="15" customHeight="1">
      <c r="B25" s="38" t="s">
        <v>206</v>
      </c>
      <c r="C25" s="38" t="s">
        <v>173</v>
      </c>
      <c r="E25" s="38"/>
      <c r="F25" s="38"/>
      <c r="G25" s="36"/>
      <c r="H25" s="36"/>
      <c r="I25" s="36"/>
      <c r="J25" s="36"/>
      <c r="K25" s="36"/>
      <c r="L25" s="36"/>
      <c r="M25" s="36"/>
      <c r="N25" s="36"/>
      <c r="O25" s="36"/>
      <c r="P25" s="36"/>
      <c r="Q25" s="36"/>
      <c r="R25" s="36"/>
      <c r="S25" s="36"/>
      <c r="T25" s="36"/>
      <c r="U25" s="36"/>
      <c r="V25" s="37"/>
      <c r="W25" s="36"/>
      <c r="X25" s="37"/>
      <c r="Y25" s="36"/>
      <c r="Z25" s="37"/>
      <c r="AA25" s="36"/>
      <c r="AB25" s="37"/>
      <c r="AC25" s="36"/>
      <c r="AD25" s="37"/>
      <c r="AE25" s="36"/>
      <c r="AF25" s="37"/>
      <c r="AG25" s="36"/>
      <c r="AH25" s="37"/>
      <c r="AI25" s="36"/>
      <c r="AJ25" s="37"/>
      <c r="AK25" s="36"/>
      <c r="AL25" s="37"/>
      <c r="AM25" s="36"/>
      <c r="AN25" s="37"/>
      <c r="AO25" s="36"/>
      <c r="AP25" s="37"/>
      <c r="AQ25" s="36"/>
      <c r="AR25" s="37"/>
      <c r="AS25" s="36"/>
    </row>
    <row r="26" spans="2:45" ht="15" customHeight="1">
      <c r="B26" s="39"/>
      <c r="C26" s="39"/>
      <c r="D26" s="39"/>
      <c r="E26" s="39"/>
      <c r="F26" s="39"/>
      <c r="G26" s="36"/>
      <c r="H26" s="36"/>
      <c r="I26" s="36"/>
      <c r="J26" s="36"/>
      <c r="K26" s="36"/>
      <c r="L26" s="36"/>
      <c r="M26" s="36"/>
      <c r="N26" s="36"/>
      <c r="O26" s="36"/>
      <c r="P26" s="36"/>
      <c r="Q26" s="36"/>
      <c r="R26" s="36"/>
      <c r="S26" s="36"/>
      <c r="T26" s="36"/>
      <c r="U26" s="36"/>
      <c r="V26" s="37"/>
      <c r="W26" s="36"/>
      <c r="X26" s="37"/>
      <c r="Y26" s="36"/>
      <c r="Z26" s="37"/>
      <c r="AA26" s="36"/>
      <c r="AB26" s="37"/>
      <c r="AC26" s="36"/>
      <c r="AD26" s="37"/>
      <c r="AE26" s="36"/>
      <c r="AF26" s="37"/>
      <c r="AG26" s="36"/>
      <c r="AH26" s="37"/>
      <c r="AI26" s="36"/>
      <c r="AJ26" s="37"/>
      <c r="AK26" s="36"/>
      <c r="AL26" s="37"/>
      <c r="AM26" s="36"/>
      <c r="AN26" s="37"/>
      <c r="AO26" s="36"/>
      <c r="AP26" s="37"/>
      <c r="AQ26" s="36"/>
      <c r="AR26" s="37"/>
      <c r="AS26" s="36"/>
    </row>
    <row r="27" spans="2:45" ht="15" customHeight="1">
      <c r="B27" s="39" t="s">
        <v>207</v>
      </c>
      <c r="C27" s="47" t="s">
        <v>184</v>
      </c>
      <c r="W27" s="36"/>
      <c r="X27" s="37"/>
      <c r="Y27" s="36"/>
      <c r="Z27" s="37"/>
      <c r="AA27" s="36"/>
    </row>
    <row r="28" spans="2:45" ht="15" customHeight="1">
      <c r="B28" s="39" t="s">
        <v>208</v>
      </c>
      <c r="C28" s="47" t="s">
        <v>209</v>
      </c>
      <c r="W28" s="36"/>
      <c r="X28" s="37"/>
      <c r="Y28" s="36"/>
      <c r="Z28" s="37"/>
      <c r="AA28" s="36"/>
    </row>
    <row r="29" spans="2:45" ht="15" customHeight="1">
      <c r="B29" s="38"/>
      <c r="C29" s="38"/>
    </row>
    <row r="30" spans="2:45" ht="15" customHeight="1">
      <c r="B30" s="40" t="s">
        <v>210</v>
      </c>
      <c r="C30" s="21" t="s">
        <v>211</v>
      </c>
    </row>
    <row r="31" spans="2:45" ht="15" customHeight="1">
      <c r="B31" s="39" t="s">
        <v>212</v>
      </c>
      <c r="C31" s="21" t="s">
        <v>213</v>
      </c>
    </row>
    <row r="32" spans="2:45" ht="15" customHeight="1">
      <c r="B32" s="39" t="s">
        <v>214</v>
      </c>
      <c r="C32" s="21" t="s">
        <v>215</v>
      </c>
    </row>
    <row r="33" spans="2:27" ht="15" customHeight="1">
      <c r="C33" s="21"/>
    </row>
    <row r="34" spans="2:27" ht="15" customHeight="1">
      <c r="B34" s="48" t="s">
        <v>216</v>
      </c>
      <c r="C34" s="21"/>
    </row>
    <row r="35" spans="2:27" ht="15" customHeight="1">
      <c r="B35" t="s">
        <v>217</v>
      </c>
      <c r="C35" s="47" t="s">
        <v>218</v>
      </c>
      <c r="Y35" s="36"/>
      <c r="Z35" s="37"/>
      <c r="AA35" s="36"/>
    </row>
    <row r="36" spans="2:27" ht="15" customHeight="1">
      <c r="B36" s="39" t="s">
        <v>219</v>
      </c>
      <c r="C36" s="47" t="s">
        <v>220</v>
      </c>
    </row>
    <row r="37" spans="2:27" ht="15" customHeight="1">
      <c r="B37" s="39" t="s">
        <v>221</v>
      </c>
      <c r="C37" s="47" t="s">
        <v>222</v>
      </c>
    </row>
    <row r="38" spans="2:27" ht="15" customHeight="1">
      <c r="B38" s="48"/>
      <c r="C38" s="21"/>
    </row>
    <row r="39" spans="2:27" ht="15" customHeight="1">
      <c r="B39" t="s">
        <v>223</v>
      </c>
      <c r="C39" s="21" t="s">
        <v>224</v>
      </c>
    </row>
    <row r="40" spans="2:27" ht="15" customHeight="1">
      <c r="B40" s="39" t="s">
        <v>225</v>
      </c>
      <c r="C40" s="21" t="s">
        <v>226</v>
      </c>
    </row>
    <row r="41" spans="2:27" ht="15" customHeight="1">
      <c r="B41" s="39" t="s">
        <v>227</v>
      </c>
      <c r="C41" s="21" t="s">
        <v>228</v>
      </c>
    </row>
    <row r="42" spans="2:27" ht="15" customHeight="1">
      <c r="B42" s="39" t="s">
        <v>229</v>
      </c>
      <c r="C42" s="46" t="s">
        <v>230</v>
      </c>
      <c r="E42" s="39"/>
      <c r="F42" s="39"/>
    </row>
    <row r="43" spans="2:27" ht="15" customHeight="1">
      <c r="B43" s="39"/>
      <c r="C43" s="21"/>
    </row>
    <row r="44" spans="2:27" ht="15" customHeight="1">
      <c r="B44" s="39" t="s">
        <v>231</v>
      </c>
      <c r="C44" s="21" t="s">
        <v>232</v>
      </c>
    </row>
    <row r="45" spans="2:27" ht="15" customHeight="1">
      <c r="B45" s="40" t="s">
        <v>233</v>
      </c>
      <c r="C45" s="21" t="s">
        <v>234</v>
      </c>
    </row>
    <row r="46" spans="2:27" ht="15" customHeight="1">
      <c r="B46" s="40" t="s">
        <v>235</v>
      </c>
      <c r="C46" s="21" t="s">
        <v>236</v>
      </c>
    </row>
    <row r="47" spans="2:27" ht="15" customHeight="1">
      <c r="B47" s="40" t="s">
        <v>237</v>
      </c>
      <c r="C47" s="21" t="s">
        <v>238</v>
      </c>
    </row>
    <row r="48" spans="2:27" ht="15" customHeight="1">
      <c r="B48" s="40" t="s">
        <v>239</v>
      </c>
      <c r="C48" s="21" t="s">
        <v>240</v>
      </c>
    </row>
    <row r="49" spans="2:3" ht="15" customHeight="1">
      <c r="B49" s="40" t="s">
        <v>241</v>
      </c>
      <c r="C49" s="21" t="s">
        <v>242</v>
      </c>
    </row>
    <row r="50" spans="2:3" ht="15" customHeight="1">
      <c r="B50" s="40" t="s">
        <v>239</v>
      </c>
      <c r="C50" s="21" t="s">
        <v>243</v>
      </c>
    </row>
    <row r="51" spans="2:3" ht="15" customHeight="1">
      <c r="B51" s="40"/>
      <c r="C51" s="21"/>
    </row>
    <row r="52" spans="2:3" ht="15" customHeight="1">
      <c r="B52" t="s">
        <v>244</v>
      </c>
      <c r="C52" s="21" t="s">
        <v>245</v>
      </c>
    </row>
    <row r="53" spans="2:3" ht="15" customHeight="1">
      <c r="B53" t="s">
        <v>246</v>
      </c>
      <c r="C53" s="21" t="s">
        <v>247</v>
      </c>
    </row>
    <row r="56" spans="2:3" ht="15" customHeight="1">
      <c r="C56" s="21"/>
    </row>
  </sheetData>
  <hyperlinks>
    <hyperlink ref="C53" r:id="rId1" display="https://eur01.safelinks.protection.outlook.com/?url=https%3A%2F%2Fiea.blob.core.windows.net%2Fassets%2Fdeebef5d-0c34-4539-9d0c-10b13d840027%2FNetZeroby2050-ARoadmapfortheGlobalEnergySector_CORR.pdf&amp;data=05%7C01%7Cvon.chua%40e4tech.com%7C6c43196d55c247d8ecda08da220ab27e%7Cf2fe6bd39c4a485bae69e18820a88130%7C0%7C0%7C637859726588645422%7CUnknown%7CTWFpbGZsb3d8eyJWIjoiMC4wLjAwMDAiLCJQIjoiV2luMzIiLCJBTiI6Ik1haWwiLCJXVCI6Mn0%3D%7C3000%7C%7C%7C&amp;sdata=rpG8wo6ixFZnPOqx8GTUyk7%2BxgrmPnJFOmN9oPewMQs%3D&amp;reserved=0" xr:uid="{FDE91EE5-32FD-45E1-A964-A767B58A1364}"/>
    <hyperlink ref="C46" r:id="rId2" xr:uid="{AAB3F1DA-BA2E-436A-86A3-C4807075174D}"/>
    <hyperlink ref="C35" r:id="rId3" xr:uid="{8E47874F-75FD-4DAC-B9AA-14113F67FF3D}"/>
    <hyperlink ref="C52" r:id="rId4" xr:uid="{02116EC2-CC3D-4493-81FA-CB928C6D7F4C}"/>
    <hyperlink ref="C32" r:id="rId5" xr:uid="{36AB4C64-03B2-4833-AB8E-65997256A0F6}"/>
    <hyperlink ref="C37" r:id="rId6" xr:uid="{F13AB89F-1314-41EF-B6F5-13D1E810067E}"/>
    <hyperlink ref="C30" r:id="rId7" xr:uid="{6177F851-42BA-4CD3-A505-32633DB1FE3A}"/>
    <hyperlink ref="C27" r:id="rId8" xr:uid="{6E878947-46EA-4528-B932-DC23B579D308}"/>
    <hyperlink ref="C45" r:id="rId9" xr:uid="{EB8843D9-2409-4899-B914-0CE8134A2461}"/>
    <hyperlink ref="C49" r:id="rId10" xr:uid="{B197239E-29A1-4238-97B0-D697DFF3154F}"/>
    <hyperlink ref="C31" r:id="rId11" xr:uid="{304162EA-BC47-47F1-9028-D3C0ED1D90F2}"/>
  </hyperlinks>
  <pageMargins left="0.7" right="0.7" top="0.75" bottom="0.75" header="0.3" footer="0.3"/>
  <pageSetup orientation="portrait" r:id="rId12"/>
  <extLst>
    <ext xmlns:x14="http://schemas.microsoft.com/office/spreadsheetml/2009/9/main" uri="{78C0D931-6437-407d-A8EE-F0AAD7539E65}">
      <x14:conditionalFormattings>
        <x14:conditionalFormatting xmlns:xm="http://schemas.microsoft.com/office/excel/2006/main">
          <x14:cfRule type="expression" priority="2" id="{E6C1C62A-C2A6-459A-8704-28326685B5BF}">
            <xm:f>AND(C$3=Guidance!$C$11,$B4=Guidance!$C$8)</xm:f>
            <x14:dxf>
              <fill>
                <patternFill patternType="solid">
                  <fgColor indexed="64"/>
                  <bgColor rgb="FFFFC000"/>
                </patternFill>
              </fill>
            </x14:dxf>
          </x14:cfRule>
          <xm:sqref>C4:N5</xm:sqref>
        </x14:conditionalFormatting>
        <x14:conditionalFormatting xmlns:xm="http://schemas.microsoft.com/office/excel/2006/main">
          <x14:cfRule type="expression" priority="3" id="{08B94454-376F-4511-8C58-F31FDDA57D4B}">
            <xm:f>AND(C$15=Guidance!$C$11,$B16=Guidance!$C$8)</xm:f>
            <x14:dxf>
              <fill>
                <patternFill patternType="solid">
                  <fgColor indexed="64"/>
                  <bgColor rgb="FFFFC000"/>
                </patternFill>
              </fill>
            </x14:dxf>
          </x14:cfRule>
          <xm:sqref>C16:N17</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4">
    <tabColor theme="7" tint="0.79998168889431442"/>
  </sheetPr>
  <dimension ref="B2:M21"/>
  <sheetViews>
    <sheetView showGridLines="0" zoomScale="85" zoomScaleNormal="85" workbookViewId="0"/>
  </sheetViews>
  <sheetFormatPr defaultRowHeight="15"/>
  <cols>
    <col min="1" max="1" width="6.7109375" customWidth="1"/>
    <col min="2" max="2" width="31.28515625" customWidth="1"/>
    <col min="3" max="3" width="14" customWidth="1"/>
    <col min="4" max="4" width="17.85546875" customWidth="1"/>
    <col min="5" max="5" width="21.28515625" customWidth="1"/>
    <col min="6" max="6" width="25.85546875" customWidth="1"/>
    <col min="7" max="7" width="21.28515625" customWidth="1"/>
    <col min="8" max="9" width="17.5703125" customWidth="1"/>
    <col min="10" max="10" width="20.28515625" customWidth="1"/>
    <col min="11" max="11" width="6.7109375" customWidth="1"/>
    <col min="12" max="12" width="18.28515625" customWidth="1"/>
    <col min="13" max="13" width="25.85546875" customWidth="1"/>
    <col min="14" max="19" width="10.7109375" customWidth="1"/>
  </cols>
  <sheetData>
    <row r="2" spans="2:13" ht="81">
      <c r="B2" s="35" t="s">
        <v>248</v>
      </c>
      <c r="C2" s="35" t="s">
        <v>249</v>
      </c>
      <c r="D2" s="35" t="s">
        <v>250</v>
      </c>
      <c r="E2" s="35" t="s">
        <v>251</v>
      </c>
      <c r="F2" s="35" t="s">
        <v>252</v>
      </c>
      <c r="G2" s="35" t="s">
        <v>253</v>
      </c>
      <c r="H2" s="35" t="s">
        <v>254</v>
      </c>
      <c r="I2" s="35" t="s">
        <v>255</v>
      </c>
      <c r="J2" s="156" t="s">
        <v>256</v>
      </c>
      <c r="K2" s="157"/>
      <c r="L2" s="20" t="s">
        <v>257</v>
      </c>
      <c r="M2" s="151"/>
    </row>
    <row r="3" spans="2:13">
      <c r="B3" s="34" t="str">
        <f>IF(Guidance!C14="RCF", "RCF feedstock counterfactual", "Not used")</f>
        <v>Not used</v>
      </c>
      <c r="C3" s="34" t="str">
        <f>IF(Guidance!$C$14="RCF","Yes", "No")</f>
        <v>No</v>
      </c>
      <c r="D3" s="133" t="s">
        <v>258</v>
      </c>
      <c r="E3" s="52" t="s">
        <v>258</v>
      </c>
      <c r="F3" s="57" t="s">
        <v>258</v>
      </c>
      <c r="G3" s="57" t="str">
        <f>IF(Guidance!C14="RCF",'RCF counterfactual'!C17, "NA")</f>
        <v>NA</v>
      </c>
      <c r="H3" s="58" t="s">
        <v>258</v>
      </c>
      <c r="I3" s="58" t="str">
        <f>IF(Guidance!C14="RCF",I4,"NA")</f>
        <v>NA</v>
      </c>
      <c r="J3" s="53" t="str">
        <f>IF(C3="No", "", G3*I3)</f>
        <v/>
      </c>
      <c r="K3" s="160"/>
      <c r="L3" s="152" t="str">
        <f>IF(AND(C3="Yes",IF(COUNTIF('RCF counterfactual'!C17:C20,"&lt;&gt;")&gt;0,TRUE)),"Check Column C for this module to make sure information has been provided for all relevant inputs","")</f>
        <v/>
      </c>
      <c r="M3" s="151"/>
    </row>
    <row r="4" spans="2:13">
      <c r="B4" s="34" t="s">
        <v>35</v>
      </c>
      <c r="C4" s="163" t="str">
        <f>IF(Guidance!$C$17="No", "No", "Enter")</f>
        <v>Enter</v>
      </c>
      <c r="D4" s="58" t="str">
        <f>IF(C4="No", 100%, 'Feedstock collection'!P19)</f>
        <v/>
      </c>
      <c r="E4" s="52" t="e">
        <f>E5/D5</f>
        <v>#VALUE!</v>
      </c>
      <c r="F4" s="57">
        <f>IF(C4="No", 0, 'Feedstock collection'!W36)</f>
        <v>0</v>
      </c>
      <c r="G4" s="57" t="e">
        <f t="shared" ref="G4:G7" si="0">F4*E4</f>
        <v>#VALUE!</v>
      </c>
      <c r="H4" s="58" t="str">
        <f>IF(C4="No", 100%,'Feedstock collection'!S19)</f>
        <v/>
      </c>
      <c r="I4" s="58" t="e">
        <f t="shared" ref="I4:I7" si="1">I5*H4</f>
        <v>#VALUE!</v>
      </c>
      <c r="J4" s="53" t="e">
        <f>IF(C4="No", "", G4*I4)</f>
        <v>#VALUE!</v>
      </c>
      <c r="K4" s="160"/>
      <c r="L4" s="152" t="str" cm="1">
        <f t="array" aca="1" ref="L4" ca="1">IF(AND(C4="Yes",IF(SUMPRODUCT(--(LEN(INDIRECT("'"&amp;B4&amp;"'!$Z$5:$Z$54"))&gt;0)),TRUE)),"Check Column Z within this module to make sure information has been provided for all relevant inputs and outputs",IF(C4="Enter", "Complete column C on left", ""))</f>
        <v>Complete column C on left</v>
      </c>
    </row>
    <row r="5" spans="2:13">
      <c r="B5" s="34" t="s">
        <v>37</v>
      </c>
      <c r="C5" s="163" t="str">
        <f>IF(Guidance!$C$17="No", "No", "Enter")</f>
        <v>Enter</v>
      </c>
      <c r="D5" s="58" t="str">
        <f>IF(C5="No", 100%, 'Feedstock transport'!P19)</f>
        <v/>
      </c>
      <c r="E5" s="52" t="e">
        <f t="shared" ref="E5:E7" si="2">E6/D6</f>
        <v>#VALUE!</v>
      </c>
      <c r="F5" s="57">
        <f>IF(C5="No", 0, 'Feedstock transport'!W36)</f>
        <v>0</v>
      </c>
      <c r="G5" s="57" t="e">
        <f t="shared" si="0"/>
        <v>#VALUE!</v>
      </c>
      <c r="H5" s="58" t="str">
        <f>IF(C5="No", 100%,'Feedstock transport'!S19)</f>
        <v/>
      </c>
      <c r="I5" s="58" t="e">
        <f t="shared" si="1"/>
        <v>#VALUE!</v>
      </c>
      <c r="J5" s="53" t="e">
        <f t="shared" ref="J5:J10" si="3">IF(C5="No", "", G5*I5)</f>
        <v>#VALUE!</v>
      </c>
      <c r="K5" s="160"/>
      <c r="L5" s="152" t="str" cm="1">
        <f t="array" aca="1" ref="L5" ca="1">IF(AND(C5="Yes",IF(SUMPRODUCT(--(LEN(INDIRECT("'"&amp;B5&amp;"'!$Z$5:$Z$54"))&gt;0)),TRUE)),"Check Column Z within this module to make sure information has been provided for all relevant inputs and outputs",IF(C5="Enter", "Complete column C on left", ""))</f>
        <v>Complete column C on left</v>
      </c>
      <c r="M5" s="151"/>
    </row>
    <row r="6" spans="2:13">
      <c r="B6" s="34" t="s">
        <v>38</v>
      </c>
      <c r="C6" s="163" t="str">
        <f>IF(Guidance!$C$17="No", "No", "Enter")</f>
        <v>Enter</v>
      </c>
      <c r="D6" s="58" t="str">
        <f>IF(C6="No", 100%, 'Pre-processing'!P20)</f>
        <v/>
      </c>
      <c r="E6" s="52" t="e">
        <f t="shared" si="2"/>
        <v>#VALUE!</v>
      </c>
      <c r="F6" s="57">
        <f>IF(C6="No", 0, 'Pre-processing'!W48)</f>
        <v>0</v>
      </c>
      <c r="G6" s="57" t="e">
        <f t="shared" si="0"/>
        <v>#VALUE!</v>
      </c>
      <c r="H6" s="58" t="str">
        <f>IF(C6="No", 100%,'Pre-processing'!S20)</f>
        <v/>
      </c>
      <c r="I6" s="58" t="e">
        <f t="shared" si="1"/>
        <v>#VALUE!</v>
      </c>
      <c r="J6" s="53" t="e">
        <f t="shared" si="3"/>
        <v>#VALUE!</v>
      </c>
      <c r="K6" s="160"/>
      <c r="L6" s="152" t="str" cm="1">
        <f t="array" aca="1" ref="L6" ca="1">IF(AND(C6="Yes",IF(SUMPRODUCT(--(LEN(INDIRECT("'"&amp;B6&amp;"'!$Z$5:$Z$54"))&gt;0)),TRUE)),"Check Column Z within this module to make sure information has been provided for all relevant inputs and outputs",IF(C6="Enter", "Complete column C on left", ""))</f>
        <v>Complete column C on left</v>
      </c>
    </row>
    <row r="7" spans="2:13">
      <c r="B7" s="34" t="s">
        <v>39</v>
      </c>
      <c r="C7" s="163" t="str">
        <f>IF(Guidance!$C$17="No", "No", "Enter")</f>
        <v>Enter</v>
      </c>
      <c r="D7" s="58" t="str">
        <f>IF(C7="No", 100%, 'Pre-processed transport'!P19)</f>
        <v/>
      </c>
      <c r="E7" s="52" t="e">
        <f t="shared" si="2"/>
        <v>#VALUE!</v>
      </c>
      <c r="F7" s="57">
        <f>IF(C7="No", 0, 'Pre-processed transport'!W36)</f>
        <v>0</v>
      </c>
      <c r="G7" s="57" t="e">
        <f t="shared" si="0"/>
        <v>#VALUE!</v>
      </c>
      <c r="H7" s="58" t="str">
        <f>IF(C7="No", 100%,'Pre-processed transport'!S19)</f>
        <v/>
      </c>
      <c r="I7" s="58" t="e">
        <f t="shared" si="1"/>
        <v>#VALUE!</v>
      </c>
      <c r="J7" s="53" t="e">
        <f t="shared" si="3"/>
        <v>#VALUE!</v>
      </c>
      <c r="K7" s="160"/>
      <c r="L7" s="152" t="str" cm="1">
        <f t="array" aca="1" ref="L7" ca="1">IF(AND(C7="Yes",IF(SUMPRODUCT(--(LEN(INDIRECT("'"&amp;B7&amp;"'!$Z$5:$Z$54"))&gt;0)),TRUE)),"Check Column Z within this module to make sure information has been provided for all relevant inputs and outputs",IF(C7="Enter", "Complete column C on left", ""))</f>
        <v>Complete column C on left</v>
      </c>
    </row>
    <row r="8" spans="2:13">
      <c r="B8" s="34" t="s">
        <v>40</v>
      </c>
      <c r="C8" s="163" t="str">
        <f>IF(Guidance!$C$17="No", "No", "Enter")</f>
        <v>Enter</v>
      </c>
      <c r="D8" s="58" t="str">
        <f>IF(C8="No", 100%, 'Conversion to intermediate'!P20)</f>
        <v/>
      </c>
      <c r="E8" s="52" t="e">
        <f t="shared" ref="E8:E12" si="4">E9/D9</f>
        <v>#VALUE!</v>
      </c>
      <c r="F8" s="57">
        <f>IF(C8="No", 0, 'Conversion to intermediate'!W48)</f>
        <v>0</v>
      </c>
      <c r="G8" s="57" t="e">
        <f>F8*E8</f>
        <v>#VALUE!</v>
      </c>
      <c r="H8" s="58" t="str">
        <f>IF(C8="No", 100%,'Conversion to intermediate'!S20)</f>
        <v/>
      </c>
      <c r="I8" s="58" t="e">
        <f t="shared" ref="I8:I12" si="5">I9*H8</f>
        <v>#VALUE!</v>
      </c>
      <c r="J8" s="53" t="e">
        <f t="shared" si="3"/>
        <v>#VALUE!</v>
      </c>
      <c r="K8" s="160"/>
      <c r="L8" s="152" t="str" cm="1">
        <f t="array" aca="1" ref="L8" ca="1">IF(AND(C8="Yes",IF(SUMPRODUCT(--(LEN(INDIRECT("'"&amp;B8&amp;"'!$Z$5:$Z$54"))&gt;0)),TRUE)),"Check Column Z within this module to make sure information has been provided for all relevant inputs and outputs",IF(C8="Enter", "Complete column C on left", ""))</f>
        <v>Complete column C on left</v>
      </c>
    </row>
    <row r="9" spans="2:13">
      <c r="B9" s="34" t="s">
        <v>41</v>
      </c>
      <c r="C9" s="163" t="str">
        <f>IF(Guidance!$C$17="No", "No", "Enter")</f>
        <v>Enter</v>
      </c>
      <c r="D9" s="58" t="str">
        <f>IF(C9="No", 100%, 'Intermediate transport'!P19)</f>
        <v/>
      </c>
      <c r="E9" s="52" t="e">
        <f t="shared" si="4"/>
        <v>#VALUE!</v>
      </c>
      <c r="F9" s="57">
        <f>IF(C9="No", 0, 'Intermediate transport'!W36)</f>
        <v>0</v>
      </c>
      <c r="G9" s="57" t="e">
        <f t="shared" ref="G9:G14" si="6">F9*E9</f>
        <v>#VALUE!</v>
      </c>
      <c r="H9" s="58" t="str">
        <f>IF(C9="No", 100%,'Intermediate transport'!S19)</f>
        <v/>
      </c>
      <c r="I9" s="58" t="e">
        <f t="shared" si="5"/>
        <v>#VALUE!</v>
      </c>
      <c r="J9" s="53" t="e">
        <f t="shared" si="3"/>
        <v>#VALUE!</v>
      </c>
      <c r="K9" s="160"/>
      <c r="L9" s="152" t="str" cm="1">
        <f t="array" aca="1" ref="L9" ca="1">IF(AND(C9="Yes",IF(SUMPRODUCT(--(LEN(INDIRECT("'"&amp;B9&amp;"'!$Z$5:$Z$54"))&gt;0)),TRUE)),"Check Column Z within this module to make sure information has been provided for all relevant inputs and outputs",IF(C9="Enter", "Complete column C on left", ""))</f>
        <v>Complete column C on left</v>
      </c>
    </row>
    <row r="10" spans="2:13">
      <c r="B10" s="34" t="s">
        <v>42</v>
      </c>
      <c r="C10" s="34" t="s">
        <v>189</v>
      </c>
      <c r="D10" s="58" t="str">
        <f>IF(C10="No", 100%, 'Conversion to jet'!P20)</f>
        <v/>
      </c>
      <c r="E10" s="52" t="e">
        <f t="shared" si="4"/>
        <v>#VALUE!</v>
      </c>
      <c r="F10" s="57">
        <f>IF(C10="No", 0, 'Conversion to jet'!W48)</f>
        <v>0</v>
      </c>
      <c r="G10" s="57" t="e">
        <f t="shared" si="6"/>
        <v>#VALUE!</v>
      </c>
      <c r="H10" s="58" t="str">
        <f>IF(C10="No", 100%,'Conversion to jet'!S20)</f>
        <v/>
      </c>
      <c r="I10" s="58" t="e">
        <f t="shared" si="5"/>
        <v>#VALUE!</v>
      </c>
      <c r="J10" s="53" t="e">
        <f t="shared" si="3"/>
        <v>#VALUE!</v>
      </c>
      <c r="K10" s="160"/>
      <c r="L10" s="152" t="str" cm="1">
        <f t="array" aca="1" ref="L10" ca="1">IF(AND(C10="Yes",IF(SUMPRODUCT(--(LEN(INDIRECT("'"&amp;B10&amp;"'!$Z$5:$Z$54"))&gt;0)),TRUE)),"Check Column Z within this module to make sure information has been provided for all relevant inputs and outputs",IF(C10="Enter", "Complete column C on left", ""))</f>
        <v>Check Column Z within this module to make sure information has been provided for all relevant inputs and outputs</v>
      </c>
    </row>
    <row r="11" spans="2:13">
      <c r="B11" s="34" t="s">
        <v>43</v>
      </c>
      <c r="C11" s="163" t="str">
        <f>IF(Guidance!$C$19="No","No", "Enter")</f>
        <v>Enter</v>
      </c>
      <c r="D11" s="58" t="str">
        <f>IF(C11="No", 100%, 'Jet distribution 1'!P19)</f>
        <v/>
      </c>
      <c r="E11" s="52" t="e">
        <f t="shared" si="4"/>
        <v>#VALUE!</v>
      </c>
      <c r="F11" s="57">
        <f>IF(C11="No", 0, 'Jet distribution 1'!W36)</f>
        <v>0</v>
      </c>
      <c r="G11" s="57" t="e">
        <f t="shared" si="6"/>
        <v>#VALUE!</v>
      </c>
      <c r="H11" s="58" t="str">
        <f>IF(C11="No", 100%,'Jet distribution 1'!S19)</f>
        <v/>
      </c>
      <c r="I11" s="58" t="e">
        <f t="shared" si="5"/>
        <v>#VALUE!</v>
      </c>
      <c r="J11" s="53" t="e">
        <f>IF(C11="No", "", IF(Guidance!$C$19="No",0,G11*I11))</f>
        <v>#VALUE!</v>
      </c>
      <c r="K11" s="160"/>
      <c r="L11" s="152" t="str" cm="1">
        <f t="array" aca="1" ref="L11" ca="1">IF(AND(C11="Yes",IF(SUMPRODUCT(--(LEN(INDIRECT("'"&amp;B11&amp;"'!$Z$5:$Z$54"))&gt;0)),TRUE)),"Check Column Z within this module to make sure information has been provided for all relevant inputs and outputs",IF(C11="Enter", "Complete column C on left", ""))</f>
        <v>Complete column C on left</v>
      </c>
    </row>
    <row r="12" spans="2:13">
      <c r="B12" s="34" t="s">
        <v>44</v>
      </c>
      <c r="C12" s="163" t="str">
        <f>IF(Guidance!$C$19="No","No", "Enter")</f>
        <v>Enter</v>
      </c>
      <c r="D12" s="58" t="str">
        <f>IF(C12="No", 100%, 'Jet storage'!P19)</f>
        <v/>
      </c>
      <c r="E12" s="52" t="e">
        <f t="shared" si="4"/>
        <v>#VALUE!</v>
      </c>
      <c r="F12" s="57">
        <f>IF(C12="No", 0, 'Jet storage'!W36)</f>
        <v>0</v>
      </c>
      <c r="G12" s="57" t="e">
        <f t="shared" si="6"/>
        <v>#VALUE!</v>
      </c>
      <c r="H12" s="58" t="str">
        <f>IF(C12="No", 100%,'Jet storage'!S19)</f>
        <v/>
      </c>
      <c r="I12" s="58" t="e">
        <f t="shared" si="5"/>
        <v>#VALUE!</v>
      </c>
      <c r="J12" s="53" t="e">
        <f>IF(C12="No", "", IF(Guidance!$C$19="No",0,G12*I12))</f>
        <v>#VALUE!</v>
      </c>
      <c r="K12" s="160"/>
      <c r="L12" s="152" t="str" cm="1">
        <f t="array" aca="1" ref="L12" ca="1">IF(AND(C12="Yes",IF(SUMPRODUCT(--(LEN(INDIRECT("'"&amp;B12&amp;"'!$Z$5:$Z$54"))&gt;0)),TRUE)),"Check Column Z within this module to make sure information has been provided for all relevant inputs and outputs",IF(C12="Enter", "Complete column C on left", ""))</f>
        <v>Complete column C on left</v>
      </c>
    </row>
    <row r="13" spans="2:13">
      <c r="B13" s="34" t="s">
        <v>45</v>
      </c>
      <c r="C13" s="163" t="str">
        <f>IF(Guidance!$C$19="No","No", "Enter")</f>
        <v>Enter</v>
      </c>
      <c r="D13" s="58" t="str">
        <f>IF(C13="No", 100%, 'Jet distribution 2'!P19)</f>
        <v/>
      </c>
      <c r="E13" s="52" t="e">
        <f>E14/D14</f>
        <v>#VALUE!</v>
      </c>
      <c r="F13" s="57">
        <f>IF(C13="No", 0, 'Jet distribution 2'!W36)</f>
        <v>0</v>
      </c>
      <c r="G13" s="57" t="e">
        <f t="shared" si="6"/>
        <v>#VALUE!</v>
      </c>
      <c r="H13" s="58" t="str">
        <f>IF(C13="No", 100%,'Jet distribution 2'!S19)</f>
        <v/>
      </c>
      <c r="I13" s="58" t="e">
        <f>I14*H13</f>
        <v>#VALUE!</v>
      </c>
      <c r="J13" s="53" t="e">
        <f>IF(C13="No", "", IF(Guidance!$C$19="No",0,G13*I13))</f>
        <v>#VALUE!</v>
      </c>
      <c r="K13" s="160"/>
      <c r="L13" s="152" t="str" cm="1">
        <f t="array" aca="1" ref="L13" ca="1">IF(AND(C13="Yes",IF(SUMPRODUCT(--(LEN(INDIRECT("'"&amp;B13&amp;"'!$Z$5:$Z$54"))&gt;0)),TRUE)),"Check Column Z within this module to make sure information has been provided for all relevant inputs and outputs",IF(C13="Enter", "Complete column C on left", ""))</f>
        <v>Complete column C on left</v>
      </c>
    </row>
    <row r="14" spans="2:13" ht="15.75" thickBot="1">
      <c r="B14" s="44" t="s">
        <v>46</v>
      </c>
      <c r="C14" s="34" t="str">
        <f>IF(Guidance!$C$19="No","No", "Yes")</f>
        <v>Yes</v>
      </c>
      <c r="D14" s="58" t="str">
        <f>IF(C14="No", 100%, 'Aircraft refuelling'!P19)</f>
        <v/>
      </c>
      <c r="E14" s="52">
        <v>1</v>
      </c>
      <c r="F14" s="57">
        <f>IF(C14="No", 0, 'Aircraft refuelling'!W36)</f>
        <v>0</v>
      </c>
      <c r="G14" s="57">
        <f t="shared" si="6"/>
        <v>0</v>
      </c>
      <c r="H14" s="58" t="str">
        <f>IF(C14="No", 100%,'Aircraft refuelling'!S19)</f>
        <v/>
      </c>
      <c r="I14" s="58" t="str">
        <f>H14</f>
        <v/>
      </c>
      <c r="J14" s="53" t="e">
        <f>IF(Guidance!$C$19="No",1.2, IF(C14="No", "", G14*I14))</f>
        <v>#VALUE!</v>
      </c>
      <c r="K14" s="160"/>
      <c r="L14" s="152" t="str" cm="1">
        <f t="array" aca="1" ref="L14" ca="1">IF(AND(C14="Yes",IF(SUMPRODUCT(--(LEN(INDIRECT("'"&amp;B14&amp;"'!$Z$5:$Z$54"))&gt;0)),TRUE)),"Check Column Z within this module to make sure information has been provided for all relevant inputs and outputs",IF(C14="Enter", "Complete column C on left", ""))</f>
        <v>Check Column Z within this module to make sure information has been provided for all relevant inputs and outputs</v>
      </c>
    </row>
    <row r="15" spans="2:13" ht="15.75" thickBot="1">
      <c r="B15" s="56" t="s">
        <v>259</v>
      </c>
      <c r="D15" s="24">
        <f>PRODUCT(D4:D14)</f>
        <v>0</v>
      </c>
      <c r="E15" s="20"/>
      <c r="F15" s="20"/>
      <c r="G15" s="20"/>
      <c r="J15" s="62" t="str">
        <f>IFERROR(SUM(J3:J14),"Missing information")</f>
        <v>Missing information</v>
      </c>
      <c r="K15" s="161"/>
      <c r="L15" s="187" t="s">
        <v>260</v>
      </c>
      <c r="M15" s="187"/>
    </row>
    <row r="16" spans="2:13">
      <c r="B16" s="56" t="s">
        <v>261</v>
      </c>
      <c r="C16" s="132"/>
      <c r="J16" s="61">
        <f>IF(PlantType="Demonstration", 53.4,31)</f>
        <v>31</v>
      </c>
      <c r="K16" s="162"/>
    </row>
    <row r="18" spans="2:9">
      <c r="B18" t="s">
        <v>262</v>
      </c>
    </row>
    <row r="21" spans="2:9">
      <c r="B21" s="151"/>
      <c r="I21" s="151"/>
    </row>
  </sheetData>
  <mergeCells count="1">
    <mergeCell ref="L15:M15"/>
  </mergeCells>
  <conditionalFormatting sqref="J15">
    <cfRule type="expression" dxfId="22" priority="2">
      <formula>$J$15&gt;$J$16</formula>
    </cfRule>
  </conditionalFormatting>
  <conditionalFormatting sqref="L15">
    <cfRule type="expression" dxfId="21" priority="1">
      <formula>$J$15&lt;&gt;"Missing information"</formula>
    </cfRule>
  </conditionalFormatting>
  <dataValidations count="1">
    <dataValidation type="custom" allowBlank="1" showInputMessage="1" showErrorMessage="1" error="Please do not change" sqref="C3 J15:K15 D3:D15 E3:I14 J3:K13" xr:uid="{19C67E5C-59E7-4BFE-891E-FD4E7F1AA265}">
      <formula1>"Please do not change"</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652C1FB5-C810-4AE8-8EDC-A6F00CF86DD5}">
          <x14:formula1>
            <xm:f>IF(Guidance!$C$19="No",Units!$C$86,l_ModuleUse)</xm:f>
          </x14:formula1>
          <xm:sqref>C11:C13</xm:sqref>
        </x14:dataValidation>
        <x14:dataValidation type="list" allowBlank="1" showInputMessage="1" showErrorMessage="1" xr:uid="{F654FEF5-1149-4AD5-B551-BA8E0E72B042}">
          <x14:formula1>
            <xm:f>IF(Guidance!$C$17="No",Units!$C$86,l_ModuleUse)</xm:f>
          </x14:formula1>
          <xm:sqref>C4:C9</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theme="9" tint="0.79998168889431442"/>
  </sheetPr>
  <dimension ref="B2:S33"/>
  <sheetViews>
    <sheetView showGridLines="0" zoomScale="85" zoomScaleNormal="85" workbookViewId="0"/>
  </sheetViews>
  <sheetFormatPr defaultColWidth="9.28515625" defaultRowHeight="15"/>
  <cols>
    <col min="1" max="1" width="6.7109375" style="1" customWidth="1"/>
    <col min="2" max="16384" width="9.28515625" style="1"/>
  </cols>
  <sheetData>
    <row r="2" spans="2:19">
      <c r="B2" s="121" t="s">
        <v>263</v>
      </c>
    </row>
    <row r="4" spans="2:19">
      <c r="B4" s="59"/>
      <c r="C4" s="59"/>
      <c r="D4" s="59"/>
      <c r="E4" s="59"/>
      <c r="F4" s="59"/>
      <c r="G4" s="59"/>
      <c r="H4" s="59"/>
      <c r="I4" s="59"/>
      <c r="J4" s="59"/>
      <c r="K4" s="59"/>
      <c r="L4" s="59"/>
      <c r="M4" s="59"/>
      <c r="N4" s="59"/>
      <c r="O4" s="59"/>
      <c r="P4" s="59"/>
      <c r="Q4" s="59"/>
      <c r="R4" s="59"/>
      <c r="S4" s="59"/>
    </row>
    <row r="5" spans="2:19">
      <c r="B5" s="59"/>
      <c r="C5" s="59"/>
      <c r="D5" s="59"/>
      <c r="E5" s="59"/>
      <c r="F5" s="59"/>
      <c r="G5" s="59"/>
      <c r="H5" s="59"/>
      <c r="I5" s="59"/>
      <c r="J5" s="59"/>
      <c r="K5" s="59"/>
      <c r="L5" s="59"/>
      <c r="M5" s="59"/>
      <c r="N5" s="59"/>
      <c r="O5" s="59"/>
      <c r="P5" s="59"/>
      <c r="Q5" s="59"/>
      <c r="R5" s="59"/>
      <c r="S5" s="59"/>
    </row>
    <row r="6" spans="2:19">
      <c r="B6" s="59"/>
      <c r="C6" s="59"/>
      <c r="D6" s="59"/>
      <c r="E6" s="59"/>
      <c r="F6" s="59"/>
      <c r="G6" s="59"/>
      <c r="H6" s="59"/>
      <c r="I6" s="59"/>
      <c r="J6" s="59"/>
      <c r="K6" s="59"/>
      <c r="L6" s="59"/>
      <c r="M6" s="59"/>
      <c r="N6" s="59"/>
      <c r="O6" s="59"/>
      <c r="P6" s="59"/>
      <c r="Q6" s="59"/>
      <c r="R6" s="59"/>
      <c r="S6" s="59"/>
    </row>
    <row r="7" spans="2:19">
      <c r="B7" s="59"/>
      <c r="C7" s="59"/>
      <c r="D7" s="59"/>
      <c r="E7" s="59"/>
      <c r="F7" s="59"/>
      <c r="G7" s="59"/>
      <c r="H7" s="59"/>
      <c r="I7" s="59"/>
      <c r="J7" s="59"/>
      <c r="K7" s="59"/>
      <c r="L7" s="59"/>
      <c r="M7" s="59"/>
      <c r="N7" s="59"/>
      <c r="O7" s="59"/>
      <c r="P7" s="59"/>
      <c r="Q7" s="59"/>
      <c r="R7" s="59"/>
      <c r="S7" s="59"/>
    </row>
    <row r="8" spans="2:19">
      <c r="B8" s="59"/>
      <c r="C8" s="59"/>
      <c r="D8" s="59"/>
      <c r="E8" s="59"/>
      <c r="F8" s="59"/>
      <c r="G8" s="59"/>
      <c r="H8" s="59"/>
      <c r="I8" s="59"/>
      <c r="J8" s="59"/>
      <c r="K8" s="59"/>
      <c r="L8" s="59"/>
      <c r="M8" s="59"/>
      <c r="N8" s="59"/>
      <c r="O8" s="59"/>
      <c r="P8" s="59"/>
      <c r="Q8" s="59"/>
      <c r="R8" s="59"/>
      <c r="S8" s="59"/>
    </row>
    <row r="9" spans="2:19">
      <c r="B9" s="59"/>
      <c r="C9" s="59"/>
      <c r="D9" s="59"/>
      <c r="E9" s="59"/>
      <c r="F9" s="59"/>
      <c r="G9" s="59"/>
      <c r="H9" s="59"/>
      <c r="I9" s="59"/>
      <c r="J9" s="59"/>
      <c r="K9" s="59"/>
      <c r="L9" s="59"/>
      <c r="M9" s="59"/>
      <c r="N9" s="59"/>
      <c r="O9" s="59"/>
      <c r="P9" s="59"/>
      <c r="Q9" s="59"/>
      <c r="R9" s="59"/>
      <c r="S9" s="59"/>
    </row>
    <row r="10" spans="2:19">
      <c r="B10" s="59"/>
      <c r="C10" s="59"/>
      <c r="D10" s="59"/>
      <c r="E10" s="59"/>
      <c r="F10" s="59"/>
      <c r="G10" s="59"/>
      <c r="H10" s="59"/>
      <c r="I10" s="59"/>
      <c r="J10" s="59"/>
      <c r="K10" s="59"/>
      <c r="L10" s="59"/>
      <c r="M10" s="59"/>
      <c r="N10" s="59"/>
      <c r="O10" s="59"/>
      <c r="P10" s="59"/>
      <c r="Q10" s="59"/>
      <c r="R10" s="59"/>
      <c r="S10" s="59"/>
    </row>
    <row r="11" spans="2:19">
      <c r="B11" s="59"/>
      <c r="C11" s="59"/>
      <c r="D11" s="59"/>
      <c r="E11" s="59"/>
      <c r="F11" s="59"/>
      <c r="G11" s="59"/>
      <c r="H11" s="59"/>
      <c r="I11" s="59"/>
      <c r="J11" s="59"/>
      <c r="K11" s="59"/>
      <c r="L11" s="59"/>
      <c r="M11" s="59"/>
      <c r="N11" s="59"/>
      <c r="O11" s="59"/>
      <c r="P11" s="59"/>
      <c r="Q11" s="59"/>
      <c r="R11" s="59"/>
      <c r="S11" s="59"/>
    </row>
    <row r="12" spans="2:19">
      <c r="B12" s="59"/>
      <c r="C12" s="59"/>
      <c r="D12" s="59"/>
      <c r="E12" s="59"/>
      <c r="F12" s="59"/>
      <c r="G12" s="59"/>
      <c r="H12" s="59"/>
      <c r="I12" s="59"/>
      <c r="J12" s="59"/>
      <c r="K12" s="59"/>
      <c r="L12" s="59"/>
      <c r="M12" s="59"/>
      <c r="N12" s="59"/>
      <c r="O12" s="59"/>
      <c r="P12" s="59"/>
      <c r="Q12" s="59"/>
      <c r="R12" s="59"/>
      <c r="S12" s="59"/>
    </row>
    <row r="13" spans="2:19">
      <c r="B13" s="59"/>
      <c r="C13" s="59"/>
      <c r="D13" s="59"/>
      <c r="E13" s="59"/>
      <c r="F13" s="59"/>
      <c r="G13" s="59"/>
      <c r="H13" s="59"/>
      <c r="I13" s="59"/>
      <c r="J13" s="59"/>
      <c r="K13" s="59"/>
      <c r="L13" s="59"/>
      <c r="M13" s="59"/>
      <c r="N13" s="59"/>
      <c r="O13" s="59"/>
      <c r="P13" s="59"/>
      <c r="Q13" s="59"/>
      <c r="R13" s="59"/>
      <c r="S13" s="59"/>
    </row>
    <row r="14" spans="2:19">
      <c r="B14" s="59"/>
      <c r="C14" s="59"/>
      <c r="D14" s="59"/>
      <c r="E14" s="59"/>
      <c r="F14" s="59"/>
      <c r="G14" s="59"/>
      <c r="H14" s="59"/>
      <c r="I14" s="59"/>
      <c r="J14" s="59"/>
      <c r="K14" s="59"/>
      <c r="L14" s="59"/>
      <c r="M14" s="59"/>
      <c r="N14" s="59"/>
      <c r="O14" s="59"/>
      <c r="P14" s="59"/>
      <c r="Q14" s="59"/>
      <c r="R14" s="59"/>
      <c r="S14" s="59"/>
    </row>
    <row r="15" spans="2:19">
      <c r="B15" s="59"/>
      <c r="C15" s="59"/>
      <c r="D15" s="59"/>
      <c r="E15" s="59"/>
      <c r="F15" s="59"/>
      <c r="G15" s="59"/>
      <c r="H15" s="59"/>
      <c r="I15" s="59"/>
      <c r="J15" s="59"/>
      <c r="K15" s="59"/>
      <c r="L15" s="59"/>
      <c r="M15" s="59"/>
      <c r="N15" s="59"/>
      <c r="O15" s="59"/>
      <c r="P15" s="59"/>
      <c r="Q15" s="59"/>
      <c r="R15" s="59"/>
      <c r="S15" s="59"/>
    </row>
    <row r="16" spans="2:19">
      <c r="B16" s="59"/>
      <c r="C16" s="59"/>
      <c r="D16" s="59"/>
      <c r="E16" s="59"/>
      <c r="F16" s="59"/>
      <c r="G16" s="59"/>
      <c r="H16" s="59"/>
      <c r="I16" s="59"/>
      <c r="J16" s="59"/>
      <c r="K16" s="59"/>
      <c r="L16" s="59"/>
      <c r="M16" s="59"/>
      <c r="N16" s="59"/>
      <c r="O16" s="59"/>
      <c r="P16" s="59"/>
      <c r="Q16" s="59"/>
      <c r="R16" s="59"/>
      <c r="S16" s="59"/>
    </row>
    <row r="17" spans="2:19">
      <c r="B17" s="59"/>
      <c r="C17" s="59"/>
      <c r="D17" s="59"/>
      <c r="E17" s="59"/>
      <c r="F17" s="59"/>
      <c r="G17" s="59"/>
      <c r="H17" s="59"/>
      <c r="I17" s="59"/>
      <c r="J17" s="59"/>
      <c r="K17" s="59"/>
      <c r="L17" s="59"/>
      <c r="M17" s="59"/>
      <c r="N17" s="59"/>
      <c r="O17" s="59"/>
      <c r="P17" s="59"/>
      <c r="Q17" s="59"/>
      <c r="R17" s="59"/>
      <c r="S17" s="59"/>
    </row>
    <row r="18" spans="2:19">
      <c r="B18" s="59"/>
      <c r="C18" s="59"/>
      <c r="D18" s="59"/>
      <c r="E18" s="59"/>
      <c r="F18" s="59"/>
      <c r="G18" s="59"/>
      <c r="H18" s="59"/>
      <c r="I18" s="59"/>
      <c r="J18" s="59"/>
      <c r="K18" s="59"/>
      <c r="L18" s="59"/>
      <c r="M18" s="59"/>
      <c r="N18" s="59"/>
      <c r="O18" s="59"/>
      <c r="P18" s="59"/>
      <c r="Q18" s="59"/>
      <c r="R18" s="59"/>
      <c r="S18" s="59"/>
    </row>
    <row r="19" spans="2:19">
      <c r="B19" s="59"/>
      <c r="C19" s="59"/>
      <c r="D19" s="59"/>
      <c r="E19" s="59"/>
      <c r="F19" s="59"/>
      <c r="G19" s="59"/>
      <c r="H19" s="59"/>
      <c r="I19" s="59"/>
      <c r="J19" s="59"/>
      <c r="K19" s="59"/>
      <c r="L19" s="59"/>
      <c r="M19" s="59"/>
      <c r="N19" s="59"/>
      <c r="O19" s="59"/>
      <c r="P19" s="59"/>
      <c r="Q19" s="59"/>
      <c r="R19" s="59"/>
      <c r="S19" s="59"/>
    </row>
    <row r="20" spans="2:19">
      <c r="B20" s="59"/>
      <c r="C20" s="59"/>
      <c r="D20" s="59"/>
      <c r="E20" s="59"/>
      <c r="F20" s="59"/>
      <c r="G20" s="59"/>
      <c r="H20" s="59"/>
      <c r="I20" s="59"/>
      <c r="J20" s="59"/>
      <c r="K20" s="59"/>
      <c r="L20" s="59"/>
      <c r="M20" s="59"/>
      <c r="N20" s="59"/>
      <c r="O20" s="59"/>
      <c r="P20" s="59"/>
      <c r="Q20" s="59"/>
      <c r="R20" s="59"/>
      <c r="S20" s="59"/>
    </row>
    <row r="21" spans="2:19">
      <c r="B21" s="59"/>
      <c r="C21" s="59"/>
      <c r="D21" s="59"/>
      <c r="E21" s="59"/>
      <c r="F21" s="59"/>
      <c r="G21" s="59"/>
      <c r="H21" s="59"/>
      <c r="I21" s="59"/>
      <c r="J21" s="59"/>
      <c r="K21" s="59"/>
      <c r="L21" s="59"/>
      <c r="M21" s="59"/>
      <c r="N21" s="59"/>
      <c r="O21" s="59"/>
      <c r="P21" s="59"/>
      <c r="Q21" s="59"/>
      <c r="R21" s="59"/>
      <c r="S21" s="59"/>
    </row>
    <row r="22" spans="2:19">
      <c r="B22" s="59"/>
      <c r="C22" s="59"/>
      <c r="D22" s="59"/>
      <c r="E22" s="59"/>
      <c r="F22" s="59"/>
      <c r="G22" s="59"/>
      <c r="H22" s="59"/>
      <c r="I22" s="59"/>
      <c r="J22" s="59"/>
      <c r="K22" s="59"/>
      <c r="L22" s="59"/>
      <c r="M22" s="59"/>
      <c r="N22" s="59"/>
      <c r="O22" s="59"/>
      <c r="P22" s="59"/>
      <c r="Q22" s="59"/>
      <c r="R22" s="59"/>
      <c r="S22" s="59"/>
    </row>
    <row r="23" spans="2:19">
      <c r="B23" s="59"/>
      <c r="C23" s="59"/>
      <c r="D23" s="59"/>
      <c r="E23" s="59"/>
      <c r="F23" s="59"/>
      <c r="G23" s="59"/>
      <c r="H23" s="59"/>
      <c r="I23" s="59"/>
      <c r="J23" s="59"/>
      <c r="K23" s="59"/>
      <c r="L23" s="59"/>
      <c r="M23" s="59"/>
      <c r="N23" s="59"/>
      <c r="O23" s="59"/>
      <c r="P23" s="59"/>
      <c r="Q23" s="59"/>
      <c r="R23" s="59"/>
      <c r="S23" s="59"/>
    </row>
    <row r="24" spans="2:19">
      <c r="B24" s="59"/>
      <c r="C24" s="59"/>
      <c r="D24" s="59"/>
      <c r="E24" s="59"/>
      <c r="F24" s="59"/>
      <c r="G24" s="59"/>
      <c r="H24" s="59"/>
      <c r="I24" s="59"/>
      <c r="J24" s="59"/>
      <c r="K24" s="59"/>
      <c r="L24" s="59"/>
      <c r="M24" s="59"/>
      <c r="N24" s="59"/>
      <c r="O24" s="59"/>
      <c r="P24" s="59"/>
      <c r="Q24" s="59"/>
      <c r="R24" s="59"/>
      <c r="S24" s="59"/>
    </row>
    <row r="25" spans="2:19">
      <c r="B25" s="59"/>
      <c r="C25" s="59"/>
      <c r="D25" s="59"/>
      <c r="E25" s="59"/>
      <c r="F25" s="59"/>
      <c r="G25" s="59"/>
      <c r="H25" s="59"/>
      <c r="I25" s="59"/>
      <c r="J25" s="59"/>
      <c r="K25" s="59"/>
      <c r="L25" s="59"/>
      <c r="M25" s="59"/>
      <c r="N25" s="59"/>
      <c r="O25" s="59"/>
      <c r="P25" s="59"/>
      <c r="Q25" s="59"/>
      <c r="R25" s="59"/>
      <c r="S25" s="59"/>
    </row>
    <row r="26" spans="2:19">
      <c r="B26" s="59"/>
      <c r="C26" s="59"/>
      <c r="D26" s="59"/>
      <c r="E26" s="59"/>
      <c r="F26" s="59"/>
      <c r="G26" s="59"/>
      <c r="H26" s="59"/>
      <c r="I26" s="59"/>
      <c r="J26" s="59"/>
      <c r="K26" s="59"/>
      <c r="L26" s="59"/>
      <c r="M26" s="59"/>
      <c r="N26" s="59"/>
      <c r="O26" s="59"/>
      <c r="P26" s="59"/>
      <c r="Q26" s="59"/>
      <c r="R26" s="59"/>
      <c r="S26" s="59"/>
    </row>
    <row r="27" spans="2:19">
      <c r="B27" s="59"/>
      <c r="C27" s="59"/>
      <c r="D27" s="59"/>
      <c r="E27" s="59"/>
      <c r="F27" s="59"/>
      <c r="G27" s="59"/>
      <c r="H27" s="59"/>
      <c r="I27" s="59"/>
      <c r="J27" s="59"/>
      <c r="K27" s="59"/>
      <c r="L27" s="59"/>
      <c r="M27" s="59"/>
      <c r="N27" s="59"/>
      <c r="O27" s="59"/>
      <c r="P27" s="59"/>
      <c r="Q27" s="59"/>
      <c r="R27" s="59"/>
      <c r="S27" s="59"/>
    </row>
    <row r="28" spans="2:19">
      <c r="B28" s="59"/>
      <c r="C28" s="59"/>
      <c r="D28" s="59"/>
      <c r="E28" s="59"/>
      <c r="F28" s="59"/>
      <c r="G28" s="59"/>
      <c r="H28" s="59"/>
      <c r="I28" s="59"/>
      <c r="J28" s="59"/>
      <c r="K28" s="59"/>
      <c r="L28" s="59"/>
      <c r="M28" s="59"/>
      <c r="N28" s="59"/>
      <c r="O28" s="59"/>
      <c r="P28" s="59"/>
      <c r="Q28" s="59"/>
      <c r="R28" s="59"/>
      <c r="S28" s="59"/>
    </row>
    <row r="29" spans="2:19">
      <c r="B29" s="59"/>
      <c r="C29" s="59"/>
      <c r="D29" s="59"/>
      <c r="E29" s="59"/>
      <c r="F29" s="59"/>
      <c r="G29" s="59"/>
      <c r="H29" s="59"/>
      <c r="I29" s="59"/>
      <c r="J29" s="59"/>
      <c r="K29" s="59"/>
      <c r="L29" s="59"/>
      <c r="M29" s="59"/>
      <c r="N29" s="59"/>
      <c r="O29" s="59"/>
      <c r="P29" s="59"/>
      <c r="Q29" s="59"/>
      <c r="R29" s="59"/>
      <c r="S29" s="59"/>
    </row>
    <row r="30" spans="2:19">
      <c r="B30" s="59"/>
      <c r="C30" s="59"/>
      <c r="D30" s="59"/>
      <c r="E30" s="59"/>
      <c r="F30" s="59"/>
      <c r="G30" s="59"/>
      <c r="H30" s="59"/>
      <c r="I30" s="59"/>
      <c r="J30" s="59"/>
      <c r="K30" s="59"/>
      <c r="L30" s="59"/>
      <c r="M30" s="59"/>
      <c r="N30" s="59"/>
      <c r="O30" s="59"/>
      <c r="P30" s="59"/>
      <c r="Q30" s="59"/>
      <c r="R30" s="59"/>
      <c r="S30" s="59"/>
    </row>
    <row r="31" spans="2:19">
      <c r="B31" s="59"/>
      <c r="C31" s="59"/>
      <c r="D31" s="59"/>
      <c r="E31" s="59"/>
      <c r="F31" s="59"/>
      <c r="G31" s="59"/>
      <c r="H31" s="59"/>
      <c r="I31" s="59"/>
      <c r="J31" s="59"/>
      <c r="K31" s="59"/>
      <c r="L31" s="59"/>
      <c r="M31" s="59"/>
      <c r="N31" s="59"/>
      <c r="O31" s="59"/>
      <c r="P31" s="59"/>
      <c r="Q31" s="59"/>
      <c r="R31" s="59"/>
      <c r="S31" s="59"/>
    </row>
    <row r="32" spans="2:19">
      <c r="B32" s="59"/>
      <c r="C32" s="59"/>
      <c r="D32" s="59"/>
      <c r="E32" s="59"/>
      <c r="F32" s="59"/>
      <c r="G32" s="59"/>
      <c r="H32" s="59"/>
      <c r="I32" s="59"/>
      <c r="J32" s="59"/>
      <c r="K32" s="59"/>
      <c r="L32" s="59"/>
      <c r="M32" s="59"/>
      <c r="N32" s="59"/>
      <c r="O32" s="59"/>
      <c r="P32" s="59"/>
      <c r="Q32" s="59"/>
      <c r="R32" s="59"/>
      <c r="S32" s="59"/>
    </row>
    <row r="33" spans="2:19">
      <c r="B33" s="59"/>
      <c r="C33" s="59"/>
      <c r="D33" s="59"/>
      <c r="E33" s="59"/>
      <c r="F33" s="59"/>
      <c r="G33" s="59"/>
      <c r="H33" s="59"/>
      <c r="I33" s="59"/>
      <c r="J33" s="59"/>
      <c r="K33" s="59"/>
      <c r="L33" s="59"/>
      <c r="M33" s="59"/>
      <c r="N33" s="59"/>
      <c r="O33" s="59"/>
      <c r="P33" s="59"/>
      <c r="Q33" s="59"/>
      <c r="R33" s="59"/>
      <c r="S33" s="59"/>
    </row>
  </sheetData>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48154A-FBD2-452C-B907-19D8DCEAC52E}">
  <sheetPr codeName="Sheet6">
    <tabColor theme="9" tint="0.79998168889431442"/>
  </sheetPr>
  <dimension ref="B2:B44"/>
  <sheetViews>
    <sheetView showGridLines="0" zoomScale="85" zoomScaleNormal="85" workbookViewId="0"/>
  </sheetViews>
  <sheetFormatPr defaultRowHeight="15"/>
  <cols>
    <col min="1" max="1" width="6.7109375" customWidth="1"/>
    <col min="2" max="2" width="39.140625" customWidth="1"/>
  </cols>
  <sheetData>
    <row r="2" spans="2:2">
      <c r="B2" s="20" t="s">
        <v>264</v>
      </c>
    </row>
    <row r="3" spans="2:2">
      <c r="B3" s="110"/>
    </row>
    <row r="4" spans="2:2">
      <c r="B4" s="110"/>
    </row>
    <row r="6" spans="2:2">
      <c r="B6" s="20" t="s">
        <v>265</v>
      </c>
    </row>
    <row r="7" spans="2:2">
      <c r="B7" s="111"/>
    </row>
    <row r="8" spans="2:2">
      <c r="B8" s="111"/>
    </row>
    <row r="9" spans="2:2">
      <c r="B9" s="20"/>
    </row>
    <row r="10" spans="2:2">
      <c r="B10" s="20" t="s">
        <v>266</v>
      </c>
    </row>
    <row r="11" spans="2:2">
      <c r="B11" s="111"/>
    </row>
    <row r="12" spans="2:2">
      <c r="B12" s="111"/>
    </row>
    <row r="13" spans="2:2">
      <c r="B13" s="20"/>
    </row>
    <row r="14" spans="2:2">
      <c r="B14" s="20" t="s">
        <v>267</v>
      </c>
    </row>
    <row r="15" spans="2:2">
      <c r="B15" s="110"/>
    </row>
    <row r="16" spans="2:2">
      <c r="B16" s="110"/>
    </row>
    <row r="18" spans="2:2">
      <c r="B18" s="20" t="s">
        <v>268</v>
      </c>
    </row>
    <row r="19" spans="2:2">
      <c r="B19" s="110"/>
    </row>
    <row r="20" spans="2:2">
      <c r="B20" s="110"/>
    </row>
    <row r="22" spans="2:2">
      <c r="B22" s="20" t="s">
        <v>269</v>
      </c>
    </row>
    <row r="23" spans="2:2">
      <c r="B23" s="110"/>
    </row>
    <row r="24" spans="2:2">
      <c r="B24" s="110"/>
    </row>
    <row r="26" spans="2:2">
      <c r="B26" s="20" t="s">
        <v>270</v>
      </c>
    </row>
    <row r="27" spans="2:2">
      <c r="B27" s="110"/>
    </row>
    <row r="28" spans="2:2">
      <c r="B28" s="110"/>
    </row>
    <row r="30" spans="2:2">
      <c r="B30" s="20" t="s">
        <v>271</v>
      </c>
    </row>
    <row r="31" spans="2:2">
      <c r="B31" s="110"/>
    </row>
    <row r="32" spans="2:2">
      <c r="B32" s="110"/>
    </row>
    <row r="34" spans="2:2">
      <c r="B34" s="20" t="s">
        <v>272</v>
      </c>
    </row>
    <row r="35" spans="2:2">
      <c r="B35" s="110"/>
    </row>
    <row r="36" spans="2:2">
      <c r="B36" s="110"/>
    </row>
    <row r="38" spans="2:2">
      <c r="B38" s="20" t="s">
        <v>273</v>
      </c>
    </row>
    <row r="39" spans="2:2">
      <c r="B39" s="110"/>
    </row>
    <row r="40" spans="2:2">
      <c r="B40" s="110"/>
    </row>
    <row r="42" spans="2:2">
      <c r="B42" s="20" t="s">
        <v>274</v>
      </c>
    </row>
    <row r="43" spans="2:2">
      <c r="B43" s="110"/>
    </row>
    <row r="44" spans="2:2">
      <c r="B44" s="110"/>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A7D198-B341-4270-B536-C8E0BD89AFBF}">
  <sheetPr codeName="Sheet7">
    <tabColor theme="9" tint="0.79998168889431442"/>
  </sheetPr>
  <dimension ref="B2:D33"/>
  <sheetViews>
    <sheetView showGridLines="0" zoomScale="85" zoomScaleNormal="85" workbookViewId="0">
      <selection activeCell="C19" sqref="C19"/>
    </sheetView>
  </sheetViews>
  <sheetFormatPr defaultColWidth="8.7109375" defaultRowHeight="15"/>
  <cols>
    <col min="1" max="1" width="6.7109375" customWidth="1"/>
    <col min="2" max="2" width="31.28515625" customWidth="1"/>
    <col min="3" max="10" width="21.28515625" customWidth="1"/>
  </cols>
  <sheetData>
    <row r="2" spans="2:2">
      <c r="B2" s="20" t="s">
        <v>275</v>
      </c>
    </row>
    <row r="3" spans="2:2">
      <c r="B3" t="s">
        <v>276</v>
      </c>
    </row>
    <row r="4" spans="2:2">
      <c r="B4" t="s">
        <v>277</v>
      </c>
    </row>
    <row r="6" spans="2:2">
      <c r="B6" t="s">
        <v>278</v>
      </c>
    </row>
    <row r="7" spans="2:2">
      <c r="B7" s="50" t="s">
        <v>279</v>
      </c>
    </row>
    <row r="8" spans="2:2">
      <c r="B8" s="50" t="s">
        <v>280</v>
      </c>
    </row>
    <row r="9" spans="2:2">
      <c r="B9" s="50"/>
    </row>
    <row r="10" spans="2:2">
      <c r="B10" s="51" t="s">
        <v>281</v>
      </c>
    </row>
    <row r="11" spans="2:2">
      <c r="B11" s="51" t="s">
        <v>282</v>
      </c>
    </row>
    <row r="12" spans="2:2">
      <c r="B12" s="50" t="s">
        <v>283</v>
      </c>
    </row>
    <row r="13" spans="2:2">
      <c r="B13" s="51" t="s">
        <v>284</v>
      </c>
    </row>
    <row r="15" spans="2:2" ht="18">
      <c r="B15" t="s">
        <v>285</v>
      </c>
    </row>
    <row r="17" spans="2:4" ht="18">
      <c r="B17" t="s">
        <v>286</v>
      </c>
      <c r="C17" s="53">
        <f>IF(Guidance!C14="RCF",(C18*C19)/C20,0)</f>
        <v>0</v>
      </c>
      <c r="D17" t="s">
        <v>287</v>
      </c>
    </row>
    <row r="18" spans="2:4" ht="18">
      <c r="B18" t="s">
        <v>288</v>
      </c>
      <c r="C18" s="54" t="str">
        <f>IF(Guidance!C14="RCF",22%, "NA")</f>
        <v>NA</v>
      </c>
      <c r="D18" t="s">
        <v>289</v>
      </c>
    </row>
    <row r="19" spans="2:4" ht="18">
      <c r="B19" t="s">
        <v>290</v>
      </c>
      <c r="C19" s="55" t="str">
        <f>IFERROR(INDEX(Assumptions!$C$4:$N$5,MATCH(Guidance!$C$8,Assumptions!$B$4:$B$5,0),MATCH(Guidance!$C$11,Assumptions!$C$3:$N$3,0)),"")</f>
        <v/>
      </c>
      <c r="D19" t="s">
        <v>291</v>
      </c>
    </row>
    <row r="20" spans="2:4" ht="18">
      <c r="B20" t="s">
        <v>292</v>
      </c>
      <c r="C20" s="54" t="str">
        <f>IF(Guidance!C14="RCF",Summary!D15, "NA")</f>
        <v>NA</v>
      </c>
      <c r="D20" t="s">
        <v>293</v>
      </c>
    </row>
    <row r="23" spans="2:4">
      <c r="B23" s="20" t="s">
        <v>294</v>
      </c>
    </row>
    <row r="24" spans="2:4">
      <c r="B24" s="110"/>
    </row>
    <row r="25" spans="2:4">
      <c r="B25" s="110"/>
    </row>
    <row r="27" spans="2:4">
      <c r="B27" s="20" t="s">
        <v>295</v>
      </c>
    </row>
    <row r="28" spans="2:4">
      <c r="B28" s="110"/>
    </row>
    <row r="29" spans="2:4">
      <c r="B29" s="110"/>
    </row>
    <row r="31" spans="2:4">
      <c r="B31" s="135" t="s">
        <v>296</v>
      </c>
    </row>
    <row r="32" spans="2:4">
      <c r="B32" s="110"/>
    </row>
    <row r="33" spans="2:2">
      <c r="B33" s="110"/>
    </row>
  </sheetData>
  <dataValidations count="1">
    <dataValidation type="custom" allowBlank="1" showInputMessage="1" showErrorMessage="1" error="Please do not change" sqref="C17:C20" xr:uid="{97395F91-C973-4FD8-82AB-9D3342038A47}">
      <formula1>"Please do not change"</formula1>
    </dataValidation>
  </dataValidation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tabColor theme="9" tint="0.79998168889431442"/>
  </sheetPr>
  <dimension ref="A1:Z82"/>
  <sheetViews>
    <sheetView showGridLines="0" zoomScale="85" zoomScaleNormal="85" workbookViewId="0"/>
  </sheetViews>
  <sheetFormatPr defaultColWidth="7.28515625" defaultRowHeight="15"/>
  <cols>
    <col min="1" max="1" width="5.28515625" style="3" customWidth="1"/>
    <col min="2" max="2" width="25" style="3" bestFit="1" customWidth="1"/>
    <col min="3" max="3" width="39" style="3" bestFit="1" customWidth="1"/>
    <col min="4" max="4" width="14.42578125" style="3" customWidth="1"/>
    <col min="5" max="5" width="15.28515625" style="5" customWidth="1"/>
    <col min="6" max="6" width="18.140625" style="3" customWidth="1"/>
    <col min="7" max="7" width="17" style="3" customWidth="1"/>
    <col min="8" max="8" width="11.85546875" style="4" customWidth="1"/>
    <col min="9" max="9" width="13.5703125" style="4" customWidth="1"/>
    <col min="10" max="10" width="16.42578125" style="4" customWidth="1"/>
    <col min="11" max="11" width="11" style="4" customWidth="1"/>
    <col min="12" max="12" width="12.28515625" style="4" customWidth="1"/>
    <col min="13" max="13" width="13" style="4" customWidth="1"/>
    <col min="14" max="14" width="16.5703125" style="4" customWidth="1"/>
    <col min="15" max="15" width="14" style="4" customWidth="1"/>
    <col min="16" max="16" width="19.140625" customWidth="1"/>
    <col min="17" max="17" width="5.85546875" style="3" customWidth="1"/>
    <col min="18" max="18" width="16" style="3" customWidth="1"/>
    <col min="19" max="19" width="19.7109375" style="3" customWidth="1"/>
    <col min="20" max="21" width="20.7109375" style="4" customWidth="1"/>
    <col min="22" max="22" width="16.28515625" style="4" customWidth="1"/>
    <col min="23" max="23" width="22.7109375" style="27" customWidth="1"/>
    <col min="24" max="24" width="7.28515625" style="3" customWidth="1"/>
    <col min="25" max="25" width="21.28515625" style="3" customWidth="1"/>
    <col min="27" max="16384" width="7.28515625" style="3"/>
  </cols>
  <sheetData>
    <row r="1" spans="1:26">
      <c r="A1" s="150" t="s">
        <v>297</v>
      </c>
    </row>
    <row r="2" spans="1:26" ht="94.5" customHeight="1" thickBot="1">
      <c r="B2" s="2" t="s">
        <v>298</v>
      </c>
      <c r="C2" s="2" t="s">
        <v>299</v>
      </c>
      <c r="D2" s="2" t="s">
        <v>23</v>
      </c>
      <c r="E2" s="7" t="s">
        <v>300</v>
      </c>
      <c r="F2" s="2" t="s">
        <v>301</v>
      </c>
      <c r="G2" s="2" t="s">
        <v>302</v>
      </c>
      <c r="H2" s="2" t="s">
        <v>303</v>
      </c>
      <c r="I2" s="2" t="s">
        <v>304</v>
      </c>
      <c r="J2" s="2" t="s">
        <v>305</v>
      </c>
      <c r="K2" s="2" t="s">
        <v>306</v>
      </c>
      <c r="L2" s="2" t="s">
        <v>307</v>
      </c>
      <c r="M2" s="2" t="s">
        <v>308</v>
      </c>
      <c r="N2" s="2" t="s">
        <v>309</v>
      </c>
      <c r="O2" s="2" t="s">
        <v>310</v>
      </c>
      <c r="P2" s="2" t="s">
        <v>311</v>
      </c>
      <c r="Q2" s="2"/>
      <c r="R2" s="26" t="s">
        <v>312</v>
      </c>
      <c r="S2" s="2" t="s">
        <v>313</v>
      </c>
      <c r="T2" s="2" t="s">
        <v>314</v>
      </c>
      <c r="U2" s="2" t="s">
        <v>315</v>
      </c>
      <c r="V2" s="2" t="s">
        <v>316</v>
      </c>
      <c r="W2" s="26" t="s">
        <v>317</v>
      </c>
      <c r="X2" s="26"/>
      <c r="Y2" s="2" t="s">
        <v>318</v>
      </c>
    </row>
    <row r="3" spans="1:26" ht="15.75" thickTop="1"/>
    <row r="4" spans="1:26">
      <c r="B4" s="126" t="s">
        <v>319</v>
      </c>
      <c r="C4" s="122"/>
      <c r="D4" s="122"/>
      <c r="E4" s="123"/>
      <c r="F4" s="122"/>
      <c r="G4" s="124"/>
      <c r="H4" s="125"/>
      <c r="I4" s="125"/>
      <c r="J4" s="125"/>
      <c r="K4" s="140"/>
      <c r="L4" s="140"/>
      <c r="M4" s="140"/>
      <c r="N4" s="125"/>
      <c r="O4" s="125"/>
      <c r="P4" s="125"/>
      <c r="Q4" s="125"/>
      <c r="R4" s="125"/>
      <c r="S4" s="125"/>
      <c r="T4" s="125"/>
      <c r="U4" s="125"/>
      <c r="V4" s="125"/>
      <c r="W4" s="125"/>
      <c r="X4" s="125"/>
      <c r="Y4" s="125"/>
      <c r="Z4" s="3"/>
    </row>
    <row r="5" spans="1:26">
      <c r="B5" s="9" t="s">
        <v>320</v>
      </c>
      <c r="C5" s="128" t="s">
        <v>321</v>
      </c>
      <c r="D5" s="8" t="s">
        <v>322</v>
      </c>
      <c r="E5" s="139"/>
      <c r="F5" s="137"/>
      <c r="G5" s="137"/>
      <c r="H5" s="139"/>
      <c r="I5" s="139" t="s">
        <v>189</v>
      </c>
      <c r="J5" s="139"/>
      <c r="K5" s="139"/>
      <c r="L5" s="139"/>
      <c r="M5" s="139"/>
      <c r="N5" s="142"/>
      <c r="O5" s="33">
        <f t="shared" ref="O5" si="0">IF($D5="MWh/yr (LHV)",$E5,$J5*$E5*(1-$L5)/3.6)</f>
        <v>0</v>
      </c>
      <c r="P5" s="3"/>
      <c r="T5" s="3"/>
      <c r="U5" s="3"/>
      <c r="V5" s="3"/>
      <c r="W5" s="3"/>
      <c r="Z5" s="153" t="str">
        <f>IF(AND(C5&lt;&gt;"",OR(E5="",J5="",L5="")),"Missing information in this row","")</f>
        <v>Missing information in this row</v>
      </c>
    </row>
    <row r="6" spans="1:26">
      <c r="E6" s="10"/>
      <c r="F6" s="10"/>
      <c r="G6" s="10"/>
      <c r="H6" s="10"/>
      <c r="I6" s="10"/>
      <c r="J6" s="10"/>
      <c r="K6" s="10"/>
      <c r="L6" s="10"/>
      <c r="M6" s="10"/>
      <c r="N6" s="3"/>
      <c r="O6" s="3"/>
      <c r="P6" s="3"/>
      <c r="T6" s="3"/>
      <c r="U6" s="3"/>
      <c r="V6" s="3"/>
      <c r="W6" s="3"/>
      <c r="Z6" s="3"/>
    </row>
    <row r="7" spans="1:26">
      <c r="B7" s="126" t="s">
        <v>323</v>
      </c>
      <c r="C7" s="122"/>
      <c r="D7" s="122"/>
      <c r="E7" s="123"/>
      <c r="F7" s="122"/>
      <c r="G7" s="122"/>
      <c r="H7" s="125"/>
      <c r="I7" s="125"/>
      <c r="J7" s="125"/>
      <c r="K7" s="140"/>
      <c r="L7" s="140"/>
      <c r="M7" s="140"/>
      <c r="N7" s="125"/>
      <c r="O7" s="125"/>
      <c r="P7" s="125"/>
      <c r="Q7" s="125"/>
      <c r="R7" s="125"/>
      <c r="S7" s="125"/>
      <c r="T7" s="125"/>
      <c r="U7" s="125"/>
      <c r="V7" s="125"/>
      <c r="W7" s="125"/>
      <c r="X7" s="125"/>
      <c r="Y7" s="125"/>
      <c r="Z7" s="3"/>
    </row>
    <row r="8" spans="1:26">
      <c r="B8" s="127" t="s">
        <v>324</v>
      </c>
      <c r="C8" s="128" t="s">
        <v>325</v>
      </c>
      <c r="D8" s="8" t="s">
        <v>326</v>
      </c>
      <c r="E8" s="139"/>
      <c r="F8" s="137"/>
      <c r="G8" s="137"/>
      <c r="H8" s="139"/>
      <c r="I8" s="139"/>
      <c r="J8" s="139"/>
      <c r="K8" s="139"/>
      <c r="L8" s="139"/>
      <c r="M8" s="139"/>
      <c r="N8" s="142"/>
      <c r="O8" s="33">
        <f t="shared" ref="O8:O16" si="1">IF($D8="MWh/yr (LHV)",$E8,$J8*$E8*(1-$L8)/3.6)</f>
        <v>0</v>
      </c>
      <c r="P8" s="3"/>
      <c r="T8" s="141" t="str">
        <f t="shared" ref="T8:T16" si="2">IF(B8="", "", IF(D8="MWh/yr (LHV)", "Use column to right", "Enter data here"))</f>
        <v>Use column to right</v>
      </c>
      <c r="U8" s="141" t="str">
        <f t="shared" ref="U8:U16" si="3">IF(B8="", "", IF(D8="MWh/yr (LHV)", "Enter data here", "Use column to left"))</f>
        <v>Enter data here</v>
      </c>
      <c r="V8" s="138" t="s">
        <v>327</v>
      </c>
      <c r="W8" s="129" t="str">
        <f t="shared" ref="W8:W16" si="4">IFERROR(IF(D8="tonnes/yr", $T8*$E8/($O$19*3.6), $U8*$E8*3.6/($O$19*3.6)), "Unfilled fields on left")</f>
        <v>Unfilled fields on left</v>
      </c>
      <c r="Y8" s="13"/>
      <c r="Z8" s="153" t="str">
        <f>IF(AND(C8&lt;&gt;"",OR(E8="",J8="",L8="",T8="Enter data here",U8="Enter data here")),"Missing information in this row. Leave the 'Description of input/output' (Column C) blank for this row if it is not used in this module","")</f>
        <v>Missing information in this row. Leave the 'Description of input/output' (Column C) blank for this row if it is not used in this module</v>
      </c>
    </row>
    <row r="9" spans="1:26">
      <c r="B9" s="127" t="s">
        <v>324</v>
      </c>
      <c r="C9" s="128" t="s">
        <v>328</v>
      </c>
      <c r="D9" s="8" t="s">
        <v>326</v>
      </c>
      <c r="E9" s="139"/>
      <c r="F9" s="137"/>
      <c r="G9" s="137"/>
      <c r="H9" s="139"/>
      <c r="I9" s="139"/>
      <c r="J9" s="139"/>
      <c r="K9" s="139"/>
      <c r="L9" s="139"/>
      <c r="M9" s="139"/>
      <c r="N9" s="142"/>
      <c r="O9" s="33">
        <f t="shared" si="1"/>
        <v>0</v>
      </c>
      <c r="P9" s="3"/>
      <c r="T9" s="141" t="str">
        <f t="shared" si="2"/>
        <v>Use column to right</v>
      </c>
      <c r="U9" s="141" t="str">
        <f t="shared" si="3"/>
        <v>Enter data here</v>
      </c>
      <c r="V9" s="138" t="s">
        <v>327</v>
      </c>
      <c r="W9" s="129" t="str">
        <f t="shared" si="4"/>
        <v>Unfilled fields on left</v>
      </c>
      <c r="Y9" s="13"/>
      <c r="Z9" s="153" t="str">
        <f t="shared" ref="Z9:Z16" si="5">IF(AND(C9&lt;&gt;"",OR(E9="",J9="",L9="",T9="Enter data here",U9="Enter data here")),"Missing information in this row. Leave the 'Description of input/output' (Column C) blank for this row if it is not used in this module","")</f>
        <v>Missing information in this row. Leave the 'Description of input/output' (Column C) blank for this row if it is not used in this module</v>
      </c>
    </row>
    <row r="10" spans="1:26" s="6" customFormat="1">
      <c r="B10" s="127" t="s">
        <v>324</v>
      </c>
      <c r="C10" s="128" t="s">
        <v>329</v>
      </c>
      <c r="D10" s="8" t="s">
        <v>322</v>
      </c>
      <c r="E10" s="137"/>
      <c r="F10" s="137"/>
      <c r="G10" s="137"/>
      <c r="H10" s="139"/>
      <c r="I10" s="139"/>
      <c r="J10" s="139"/>
      <c r="K10" s="139"/>
      <c r="L10" s="139"/>
      <c r="M10" s="139"/>
      <c r="N10" s="142"/>
      <c r="O10" s="33">
        <f t="shared" si="1"/>
        <v>0</v>
      </c>
      <c r="P10" s="3"/>
      <c r="Q10" s="3"/>
      <c r="R10" s="3"/>
      <c r="S10" s="3"/>
      <c r="T10" s="141" t="str">
        <f t="shared" si="2"/>
        <v>Enter data here</v>
      </c>
      <c r="U10" s="141" t="str">
        <f t="shared" si="3"/>
        <v>Use column to left</v>
      </c>
      <c r="V10" s="138" t="s">
        <v>327</v>
      </c>
      <c r="W10" s="129" t="str">
        <f t="shared" si="4"/>
        <v>Unfilled fields on left</v>
      </c>
      <c r="Y10" s="17"/>
      <c r="Z10" s="153" t="str">
        <f t="shared" si="5"/>
        <v>Missing information in this row. Leave the 'Description of input/output' (Column C) blank for this row if it is not used in this module</v>
      </c>
    </row>
    <row r="11" spans="1:26" s="6" customFormat="1">
      <c r="B11" s="127" t="s">
        <v>324</v>
      </c>
      <c r="C11" s="128" t="s">
        <v>330</v>
      </c>
      <c r="D11" s="8" t="s">
        <v>322</v>
      </c>
      <c r="E11" s="137"/>
      <c r="F11" s="137"/>
      <c r="G11" s="137"/>
      <c r="H11" s="139"/>
      <c r="I11" s="139"/>
      <c r="J11" s="139"/>
      <c r="K11" s="139"/>
      <c r="L11" s="139"/>
      <c r="M11" s="139"/>
      <c r="N11" s="142"/>
      <c r="O11" s="33">
        <f t="shared" si="1"/>
        <v>0</v>
      </c>
      <c r="P11" s="3"/>
      <c r="Q11" s="3"/>
      <c r="R11" s="3"/>
      <c r="S11" s="3"/>
      <c r="T11" s="141" t="str">
        <f t="shared" si="2"/>
        <v>Enter data here</v>
      </c>
      <c r="U11" s="141" t="str">
        <f t="shared" si="3"/>
        <v>Use column to left</v>
      </c>
      <c r="V11" s="138" t="s">
        <v>327</v>
      </c>
      <c r="W11" s="129" t="str">
        <f t="shared" si="4"/>
        <v>Unfilled fields on left</v>
      </c>
      <c r="Y11" s="17"/>
      <c r="Z11" s="153" t="str">
        <f t="shared" si="5"/>
        <v>Missing information in this row. Leave the 'Description of input/output' (Column C) blank for this row if it is not used in this module</v>
      </c>
    </row>
    <row r="12" spans="1:26">
      <c r="B12" s="127" t="s">
        <v>331</v>
      </c>
      <c r="C12" s="128" t="s">
        <v>332</v>
      </c>
      <c r="D12" s="8" t="s">
        <v>322</v>
      </c>
      <c r="E12" s="137"/>
      <c r="F12" s="137"/>
      <c r="G12" s="137"/>
      <c r="H12" s="139"/>
      <c r="I12" s="139"/>
      <c r="J12" s="139"/>
      <c r="K12" s="139"/>
      <c r="L12" s="139"/>
      <c r="M12" s="139"/>
      <c r="N12" s="142"/>
      <c r="O12" s="33">
        <f t="shared" si="1"/>
        <v>0</v>
      </c>
      <c r="P12" s="3"/>
      <c r="T12" s="141" t="str">
        <f t="shared" si="2"/>
        <v>Enter data here</v>
      </c>
      <c r="U12" s="141" t="str">
        <f t="shared" si="3"/>
        <v>Use column to left</v>
      </c>
      <c r="V12" s="138" t="s">
        <v>327</v>
      </c>
      <c r="W12" s="129" t="str">
        <f t="shared" si="4"/>
        <v>Unfilled fields on left</v>
      </c>
      <c r="Y12" s="17"/>
      <c r="Z12" s="153" t="str">
        <f t="shared" si="5"/>
        <v>Missing information in this row. Leave the 'Description of input/output' (Column C) blank for this row if it is not used in this module</v>
      </c>
    </row>
    <row r="13" spans="1:26">
      <c r="B13" s="127" t="s">
        <v>331</v>
      </c>
      <c r="C13" s="128" t="s">
        <v>333</v>
      </c>
      <c r="D13" s="8" t="s">
        <v>322</v>
      </c>
      <c r="E13" s="137"/>
      <c r="F13" s="137"/>
      <c r="G13" s="137"/>
      <c r="H13" s="139"/>
      <c r="I13" s="139"/>
      <c r="J13" s="139"/>
      <c r="K13" s="139"/>
      <c r="L13" s="139"/>
      <c r="M13" s="139"/>
      <c r="N13" s="142"/>
      <c r="O13" s="33">
        <f t="shared" si="1"/>
        <v>0</v>
      </c>
      <c r="P13" s="3"/>
      <c r="T13" s="141" t="str">
        <f t="shared" si="2"/>
        <v>Enter data here</v>
      </c>
      <c r="U13" s="141" t="str">
        <f t="shared" si="3"/>
        <v>Use column to left</v>
      </c>
      <c r="V13" s="138" t="s">
        <v>327</v>
      </c>
      <c r="W13" s="129" t="str">
        <f t="shared" si="4"/>
        <v>Unfilled fields on left</v>
      </c>
      <c r="Y13" s="17"/>
      <c r="Z13" s="153" t="str">
        <f t="shared" si="5"/>
        <v>Missing information in this row. Leave the 'Description of input/output' (Column C) blank for this row if it is not used in this module</v>
      </c>
    </row>
    <row r="14" spans="1:26">
      <c r="B14" s="127" t="s">
        <v>334</v>
      </c>
      <c r="C14" s="128" t="s">
        <v>335</v>
      </c>
      <c r="D14" s="8" t="s">
        <v>322</v>
      </c>
      <c r="E14" s="137"/>
      <c r="F14" s="137"/>
      <c r="G14" s="137"/>
      <c r="H14" s="139"/>
      <c r="I14" s="139"/>
      <c r="J14" s="139"/>
      <c r="K14" s="139"/>
      <c r="L14" s="139"/>
      <c r="M14" s="139"/>
      <c r="N14" s="142"/>
      <c r="O14" s="33">
        <f t="shared" si="1"/>
        <v>0</v>
      </c>
      <c r="P14" s="3"/>
      <c r="T14" s="141" t="str">
        <f t="shared" si="2"/>
        <v>Enter data here</v>
      </c>
      <c r="U14" s="141" t="str">
        <f t="shared" si="3"/>
        <v>Use column to left</v>
      </c>
      <c r="V14" s="138" t="s">
        <v>327</v>
      </c>
      <c r="W14" s="129" t="str">
        <f t="shared" si="4"/>
        <v>Unfilled fields on left</v>
      </c>
      <c r="Y14" s="17"/>
      <c r="Z14" s="153" t="str">
        <f t="shared" si="5"/>
        <v>Missing information in this row. Leave the 'Description of input/output' (Column C) blank for this row if it is not used in this module</v>
      </c>
    </row>
    <row r="15" spans="1:26">
      <c r="B15" s="127" t="s">
        <v>334</v>
      </c>
      <c r="C15" s="128" t="s">
        <v>336</v>
      </c>
      <c r="D15" s="8" t="s">
        <v>322</v>
      </c>
      <c r="E15" s="137"/>
      <c r="F15" s="137"/>
      <c r="G15" s="137"/>
      <c r="H15" s="139"/>
      <c r="I15" s="139"/>
      <c r="J15" s="139"/>
      <c r="K15" s="139"/>
      <c r="L15" s="139"/>
      <c r="M15" s="139"/>
      <c r="N15" s="142"/>
      <c r="O15" s="33">
        <f t="shared" si="1"/>
        <v>0</v>
      </c>
      <c r="P15" s="3"/>
      <c r="T15" s="141" t="str">
        <f t="shared" si="2"/>
        <v>Enter data here</v>
      </c>
      <c r="U15" s="141" t="str">
        <f t="shared" si="3"/>
        <v>Use column to left</v>
      </c>
      <c r="V15" s="138" t="s">
        <v>327</v>
      </c>
      <c r="W15" s="129" t="str">
        <f t="shared" si="4"/>
        <v>Unfilled fields on left</v>
      </c>
      <c r="Y15" s="17"/>
      <c r="Z15" s="153" t="str">
        <f t="shared" si="5"/>
        <v>Missing information in this row. Leave the 'Description of input/output' (Column C) blank for this row if it is not used in this module</v>
      </c>
    </row>
    <row r="16" spans="1:26">
      <c r="B16" s="8"/>
      <c r="C16" s="9"/>
      <c r="D16" s="8"/>
      <c r="E16" s="137"/>
      <c r="F16" s="137"/>
      <c r="G16" s="137"/>
      <c r="H16" s="139"/>
      <c r="I16" s="139"/>
      <c r="J16" s="139"/>
      <c r="K16" s="139"/>
      <c r="L16" s="139"/>
      <c r="M16" s="139"/>
      <c r="N16" s="142"/>
      <c r="O16" s="33">
        <f t="shared" si="1"/>
        <v>0</v>
      </c>
      <c r="P16" s="3"/>
      <c r="T16" s="141" t="str">
        <f t="shared" si="2"/>
        <v/>
      </c>
      <c r="U16" s="141" t="str">
        <f t="shared" si="3"/>
        <v/>
      </c>
      <c r="V16" s="138" t="s">
        <v>327</v>
      </c>
      <c r="W16" s="129" t="str">
        <f t="shared" si="4"/>
        <v>Unfilled fields on left</v>
      </c>
      <c r="Y16" s="17"/>
      <c r="Z16" s="153" t="str">
        <f t="shared" si="5"/>
        <v/>
      </c>
    </row>
    <row r="17" spans="2:26">
      <c r="E17" s="10"/>
      <c r="F17" s="10"/>
      <c r="G17" s="10"/>
      <c r="H17" s="10"/>
      <c r="I17" s="10"/>
      <c r="J17" s="10"/>
      <c r="K17" s="10"/>
      <c r="L17" s="10"/>
      <c r="M17" s="10"/>
      <c r="N17" s="3"/>
      <c r="O17" s="3"/>
      <c r="P17" s="3"/>
      <c r="T17" s="3"/>
      <c r="U17" s="3"/>
      <c r="V17" s="3"/>
      <c r="W17" s="3"/>
      <c r="Z17" s="3"/>
    </row>
    <row r="18" spans="2:26">
      <c r="B18" s="126" t="s">
        <v>337</v>
      </c>
      <c r="C18" s="122"/>
      <c r="D18" s="122"/>
      <c r="E18" s="123"/>
      <c r="F18" s="122"/>
      <c r="G18" s="122"/>
      <c r="H18" s="125"/>
      <c r="I18" s="125"/>
      <c r="J18" s="125"/>
      <c r="K18" s="140"/>
      <c r="L18" s="140"/>
      <c r="M18" s="140"/>
      <c r="N18" s="125"/>
      <c r="O18" s="125"/>
      <c r="P18" s="125"/>
      <c r="Q18" s="125"/>
      <c r="R18" s="125"/>
      <c r="S18" s="125"/>
      <c r="T18" s="125"/>
      <c r="U18" s="125"/>
      <c r="V18" s="125"/>
      <c r="W18" s="125"/>
      <c r="X18" s="125"/>
      <c r="Y18" s="125"/>
      <c r="Z18" s="3"/>
    </row>
    <row r="19" spans="2:26">
      <c r="B19" s="9" t="s">
        <v>338</v>
      </c>
      <c r="C19" s="128" t="s">
        <v>321</v>
      </c>
      <c r="D19" s="8" t="s">
        <v>322</v>
      </c>
      <c r="E19" s="137"/>
      <c r="F19" s="137"/>
      <c r="G19" s="137"/>
      <c r="H19" s="137"/>
      <c r="I19" s="137" t="s">
        <v>190</v>
      </c>
      <c r="J19" s="137"/>
      <c r="K19" s="137"/>
      <c r="L19" s="137"/>
      <c r="M19" s="137"/>
      <c r="N19" s="142"/>
      <c r="O19" s="33">
        <f t="shared" ref="O19:O27" si="6">IF($D19="MWh/yr (LHV)",$E19,$J19*$E19*(1-$L19)/3.6)</f>
        <v>0</v>
      </c>
      <c r="P19" s="148" t="str">
        <f>IFERROR(O19/O5,"")</f>
        <v/>
      </c>
      <c r="R19" s="33">
        <f>IF($D19="MWh/yr (LHV)",$E19,$E19*MAX(0, $J19*(1-$L19)-2.441*$L19)/kWh_to_MJ)</f>
        <v>0</v>
      </c>
      <c r="S19" s="147" t="str">
        <f>IFERROR(R19/(SUM($R$19:$R$21)),"")</f>
        <v/>
      </c>
      <c r="T19" s="149"/>
      <c r="U19" s="149"/>
      <c r="V19" s="149"/>
      <c r="W19" s="130"/>
      <c r="Y19" s="13"/>
      <c r="Z19" s="153" t="str">
        <f>IF(AND(C19&lt;&gt;"",OR(E19="",J19="",L19="")),"Missing information in this row.","")</f>
        <v>Missing information in this row.</v>
      </c>
    </row>
    <row r="20" spans="2:26" s="6" customFormat="1">
      <c r="B20" s="127" t="s">
        <v>339</v>
      </c>
      <c r="C20" s="128" t="s">
        <v>340</v>
      </c>
      <c r="D20" s="8" t="s">
        <v>322</v>
      </c>
      <c r="E20" s="137"/>
      <c r="F20" s="137"/>
      <c r="G20" s="137"/>
      <c r="H20" s="139"/>
      <c r="I20" s="139"/>
      <c r="J20" s="139"/>
      <c r="K20" s="139"/>
      <c r="L20" s="139"/>
      <c r="M20" s="139"/>
      <c r="N20" s="142"/>
      <c r="O20" s="33">
        <f t="shared" si="6"/>
        <v>0</v>
      </c>
      <c r="P20" s="3"/>
      <c r="Q20" s="3"/>
      <c r="R20" s="33">
        <f>IF($D20="MWh/yr (LHV)",$E20,$E20*MAX(0, $J20*(1-$L20)-2.441*$L20)/kWh_to_MJ)</f>
        <v>0</v>
      </c>
      <c r="S20" s="147" t="str">
        <f>IFERROR(R20/(SUM($R$19:$R$21)),"")</f>
        <v/>
      </c>
      <c r="T20" s="149"/>
      <c r="U20" s="149"/>
      <c r="V20" s="149"/>
      <c r="W20" s="130"/>
      <c r="Y20" s="13"/>
      <c r="Z20" s="153" t="str">
        <f t="shared" ref="Z20:Z21" si="7">IF(AND(C20&lt;&gt;"",OR(E20="",J20="",L20="",T20="Enter data here",U20="Enter data here")),"Missing information in this row. Leave the 'Description of input/output' (Column C) blank for this row if it is not used in this module","")</f>
        <v>Missing information in this row. Leave the 'Description of input/output' (Column C) blank for this row if it is not used in this module</v>
      </c>
    </row>
    <row r="21" spans="2:26" s="6" customFormat="1">
      <c r="B21" s="127" t="s">
        <v>339</v>
      </c>
      <c r="C21" s="128" t="s">
        <v>340</v>
      </c>
      <c r="D21" s="8" t="s">
        <v>322</v>
      </c>
      <c r="E21" s="137"/>
      <c r="F21" s="137"/>
      <c r="G21" s="137"/>
      <c r="H21" s="139"/>
      <c r="I21" s="139"/>
      <c r="J21" s="139"/>
      <c r="K21" s="139"/>
      <c r="L21" s="139"/>
      <c r="M21" s="139"/>
      <c r="N21" s="142"/>
      <c r="O21" s="33">
        <f t="shared" si="6"/>
        <v>0</v>
      </c>
      <c r="P21" s="3"/>
      <c r="Q21" s="3"/>
      <c r="R21" s="33">
        <f>IF($D21="MWh/yr (LHV)",$E21,$E21*MAX(0, $J21*(1-$L21)-2.441*$L21)/kWh_to_MJ)</f>
        <v>0</v>
      </c>
      <c r="S21" s="147" t="str">
        <f>IFERROR(R21/(SUM($R$19:$R$21)),"")</f>
        <v/>
      </c>
      <c r="T21" s="149"/>
      <c r="U21" s="149"/>
      <c r="V21" s="149"/>
      <c r="W21" s="130"/>
      <c r="Y21" s="13"/>
      <c r="Z21" s="153" t="str">
        <f t="shared" si="7"/>
        <v>Missing information in this row. Leave the 'Description of input/output' (Column C) blank for this row if it is not used in this module</v>
      </c>
    </row>
    <row r="22" spans="2:26" s="6" customFormat="1">
      <c r="E22" s="159"/>
      <c r="F22" s="159"/>
      <c r="G22" s="159"/>
      <c r="H22" s="159"/>
      <c r="I22" s="159"/>
      <c r="J22" s="159"/>
      <c r="K22" s="159"/>
      <c r="L22" s="159"/>
      <c r="M22" s="159"/>
    </row>
    <row r="23" spans="2:26">
      <c r="B23" s="126" t="s">
        <v>341</v>
      </c>
      <c r="C23" s="122"/>
      <c r="D23" s="122"/>
      <c r="E23" s="123"/>
      <c r="F23" s="122"/>
      <c r="G23" s="122"/>
      <c r="H23" s="125"/>
      <c r="I23" s="125"/>
      <c r="J23" s="125"/>
      <c r="K23" s="140"/>
      <c r="L23" s="140"/>
      <c r="M23" s="140"/>
      <c r="N23" s="125"/>
      <c r="O23" s="125"/>
      <c r="P23" s="125"/>
      <c r="Q23" s="125"/>
      <c r="R23" s="125"/>
      <c r="S23" s="125"/>
      <c r="T23" s="125"/>
      <c r="U23" s="125"/>
      <c r="V23" s="125"/>
      <c r="W23" s="125"/>
      <c r="X23" s="125"/>
      <c r="Y23" s="125"/>
      <c r="Z23" s="3"/>
    </row>
    <row r="24" spans="2:26" s="6" customFormat="1">
      <c r="B24" s="127" t="s">
        <v>342</v>
      </c>
      <c r="C24" s="128" t="s">
        <v>343</v>
      </c>
      <c r="D24" s="8" t="s">
        <v>322</v>
      </c>
      <c r="E24" s="137"/>
      <c r="F24" s="137"/>
      <c r="G24" s="137"/>
      <c r="H24" s="139"/>
      <c r="I24" s="139"/>
      <c r="J24" s="139"/>
      <c r="K24" s="139"/>
      <c r="L24" s="139"/>
      <c r="M24" s="139"/>
      <c r="N24" s="142"/>
      <c r="O24" s="33">
        <f t="shared" si="6"/>
        <v>0</v>
      </c>
      <c r="P24" s="3"/>
      <c r="Q24" s="3"/>
      <c r="R24" s="3"/>
      <c r="S24" s="3"/>
      <c r="T24" s="141" t="str">
        <f t="shared" ref="T24:T27" si="8">IF(D24="", "", IF(F24="MWh/yr (LHV)", "Use column to right", "Enter data here"))</f>
        <v>Enter data here</v>
      </c>
      <c r="U24" s="141" t="str">
        <f t="shared" ref="U24:U27" si="9">IF(D24="", "", IF(F24="MWh/yr (LHV)", "Enter data here", "Use column to left"))</f>
        <v>Use column to left</v>
      </c>
      <c r="V24" s="138" t="s">
        <v>344</v>
      </c>
      <c r="W24" s="129" t="str">
        <f>IFERROR(IF(F24="tonnes/yr", $Q24*$E24/($L$19*3.6), $S24*$E24*3.6/($L$19*3.6)), "Unfilled fields on left")</f>
        <v>Unfilled fields on left</v>
      </c>
      <c r="Y24" s="13"/>
      <c r="Z24" s="153" t="str">
        <f t="shared" ref="Z24:Z34" si="10">IF(AND(C24&lt;&gt;"",OR(E24="",J24="",L24="",T24="Enter data here",U24="Enter data here")),"Missing information in this row. Leave the 'Description of input/output' (Column C) blank for this row if it is not used in this module","")</f>
        <v>Missing information in this row. Leave the 'Description of input/output' (Column C) blank for this row if it is not used in this module</v>
      </c>
    </row>
    <row r="25" spans="2:26" s="6" customFormat="1">
      <c r="B25" s="127" t="s">
        <v>342</v>
      </c>
      <c r="C25" s="128" t="s">
        <v>345</v>
      </c>
      <c r="D25" s="8" t="s">
        <v>322</v>
      </c>
      <c r="E25" s="137"/>
      <c r="F25" s="137"/>
      <c r="G25" s="137"/>
      <c r="H25" s="139"/>
      <c r="I25" s="139"/>
      <c r="J25" s="139"/>
      <c r="K25" s="139"/>
      <c r="L25" s="139"/>
      <c r="M25" s="139"/>
      <c r="N25" s="142"/>
      <c r="O25" s="33">
        <f t="shared" si="6"/>
        <v>0</v>
      </c>
      <c r="P25" s="3"/>
      <c r="Q25" s="3"/>
      <c r="R25" s="3"/>
      <c r="S25" s="3"/>
      <c r="T25" s="141" t="str">
        <f t="shared" si="8"/>
        <v>Enter data here</v>
      </c>
      <c r="U25" s="141" t="str">
        <f t="shared" si="9"/>
        <v>Use column to left</v>
      </c>
      <c r="V25" s="138" t="s">
        <v>344</v>
      </c>
      <c r="W25" s="129" t="str">
        <f>IFERROR(IF(F25="tonnes/yr", $Q25*$E25/($L$19*3.6), $S25*$E25*3.6/($L$19*3.6)), "Unfilled fields on left")</f>
        <v>Unfilled fields on left</v>
      </c>
      <c r="Y25" s="13"/>
      <c r="Z25" s="153" t="str">
        <f t="shared" si="10"/>
        <v>Missing information in this row. Leave the 'Description of input/output' (Column C) blank for this row if it is not used in this module</v>
      </c>
    </row>
    <row r="26" spans="2:26" s="6" customFormat="1">
      <c r="B26" s="127" t="s">
        <v>346</v>
      </c>
      <c r="C26" s="128" t="s">
        <v>347</v>
      </c>
      <c r="D26" s="8" t="s">
        <v>322</v>
      </c>
      <c r="E26" s="137"/>
      <c r="F26" s="137"/>
      <c r="G26" s="137"/>
      <c r="H26" s="139"/>
      <c r="I26" s="139"/>
      <c r="J26" s="139"/>
      <c r="K26" s="139"/>
      <c r="L26" s="139"/>
      <c r="M26" s="139"/>
      <c r="N26" s="142"/>
      <c r="O26" s="33">
        <f t="shared" si="6"/>
        <v>0</v>
      </c>
      <c r="P26" s="3"/>
      <c r="Q26" s="3"/>
      <c r="R26" s="3"/>
      <c r="S26" s="3"/>
      <c r="T26" s="141" t="str">
        <f t="shared" si="8"/>
        <v>Enter data here</v>
      </c>
      <c r="U26" s="141" t="str">
        <f t="shared" si="9"/>
        <v>Use column to left</v>
      </c>
      <c r="V26" s="138" t="s">
        <v>344</v>
      </c>
      <c r="W26" s="129" t="str">
        <f>IFERROR(IF(F26="tonnes/yr", $Q26*$E26/($L$19*3.6), $S26*$E26*3.6/($L$19*3.6)), "Unfilled fields on left")</f>
        <v>Unfilled fields on left</v>
      </c>
      <c r="Y26" s="13"/>
      <c r="Z26" s="153" t="str">
        <f t="shared" si="10"/>
        <v>Missing information in this row. Leave the 'Description of input/output' (Column C) blank for this row if it is not used in this module</v>
      </c>
    </row>
    <row r="27" spans="2:26" s="6" customFormat="1">
      <c r="B27" s="127" t="s">
        <v>346</v>
      </c>
      <c r="C27" s="128" t="s">
        <v>348</v>
      </c>
      <c r="D27" s="8" t="s">
        <v>322</v>
      </c>
      <c r="E27" s="137"/>
      <c r="F27" s="137"/>
      <c r="G27" s="137"/>
      <c r="H27" s="139"/>
      <c r="I27" s="139"/>
      <c r="J27" s="139"/>
      <c r="K27" s="139"/>
      <c r="L27" s="139"/>
      <c r="M27" s="139"/>
      <c r="N27" s="142"/>
      <c r="O27" s="33">
        <f t="shared" si="6"/>
        <v>0</v>
      </c>
      <c r="P27" s="3"/>
      <c r="Q27" s="3"/>
      <c r="R27" s="3"/>
      <c r="S27" s="3"/>
      <c r="T27" s="141" t="str">
        <f t="shared" si="8"/>
        <v>Enter data here</v>
      </c>
      <c r="U27" s="141" t="str">
        <f t="shared" si="9"/>
        <v>Use column to left</v>
      </c>
      <c r="V27" s="138" t="s">
        <v>344</v>
      </c>
      <c r="W27" s="129" t="str">
        <f>IFERROR(IF(F27="tonnes/yr", $Q27*$E27/($L$19*3.6), $S27*$E27*3.6/($L$19*3.6)), "Unfilled fields on left")</f>
        <v>Unfilled fields on left</v>
      </c>
      <c r="Y27" s="13"/>
      <c r="Z27" s="153" t="str">
        <f t="shared" si="10"/>
        <v>Missing information in this row. Leave the 'Description of input/output' (Column C) blank for this row if it is not used in this module</v>
      </c>
    </row>
    <row r="28" spans="2:26" s="6" customFormat="1">
      <c r="B28" s="127" t="s">
        <v>349</v>
      </c>
      <c r="C28" s="128" t="s">
        <v>350</v>
      </c>
      <c r="D28" s="8" t="s">
        <v>322</v>
      </c>
      <c r="E28" s="137"/>
      <c r="F28" s="137"/>
      <c r="G28" s="137"/>
      <c r="H28" s="139"/>
      <c r="I28" s="139"/>
      <c r="J28" s="139"/>
      <c r="K28" s="139"/>
      <c r="L28" s="139"/>
      <c r="M28" s="139"/>
      <c r="N28" s="142"/>
      <c r="O28" s="33">
        <f t="shared" ref="O28:O34" si="11">IF($D28="MWh/yr (LHV)",$E28,$J28*$E28*(1-$L28)/3.6)</f>
        <v>0</v>
      </c>
      <c r="P28" s="3"/>
      <c r="Q28" s="3"/>
      <c r="R28" s="3"/>
      <c r="S28" s="3"/>
      <c r="T28" s="138">
        <v>1000</v>
      </c>
      <c r="U28" s="15"/>
      <c r="V28" s="138" t="s">
        <v>351</v>
      </c>
      <c r="W28" s="129" t="str">
        <f t="shared" ref="W28:W34" si="12">IFERROR(IF(D28="tonnes/yr", $T28*$E28/($O$19*3.6), $U28*$E28*3.6/($O$19*3.6)), "Unfilled fields on left")</f>
        <v>Unfilled fields on left</v>
      </c>
      <c r="Y28" s="13"/>
      <c r="Z28" s="153" t="str">
        <f t="shared" si="10"/>
        <v>Missing information in this row. Leave the 'Description of input/output' (Column C) blank for this row if it is not used in this module</v>
      </c>
    </row>
    <row r="29" spans="2:26" s="6" customFormat="1">
      <c r="B29" s="127" t="s">
        <v>352</v>
      </c>
      <c r="C29" s="128" t="s">
        <v>353</v>
      </c>
      <c r="D29" s="8" t="s">
        <v>322</v>
      </c>
      <c r="E29" s="137"/>
      <c r="F29" s="137"/>
      <c r="G29" s="137"/>
      <c r="H29" s="139"/>
      <c r="I29" s="139"/>
      <c r="J29" s="139"/>
      <c r="K29" s="139"/>
      <c r="L29" s="139"/>
      <c r="M29" s="139"/>
      <c r="N29" s="142"/>
      <c r="O29" s="33">
        <f t="shared" si="11"/>
        <v>0</v>
      </c>
      <c r="P29" s="3"/>
      <c r="Q29" s="3"/>
      <c r="R29" s="3"/>
      <c r="S29" s="3"/>
      <c r="T29" s="138">
        <v>28000</v>
      </c>
      <c r="U29" s="15"/>
      <c r="V29" s="138" t="s">
        <v>354</v>
      </c>
      <c r="W29" s="129" t="str">
        <f t="shared" si="12"/>
        <v>Unfilled fields on left</v>
      </c>
      <c r="Y29" s="13"/>
      <c r="Z29" s="153" t="str">
        <f t="shared" si="10"/>
        <v>Missing information in this row. Leave the 'Description of input/output' (Column C) blank for this row if it is not used in this module</v>
      </c>
    </row>
    <row r="30" spans="2:26" s="6" customFormat="1">
      <c r="B30" s="127" t="s">
        <v>352</v>
      </c>
      <c r="C30" s="128" t="s">
        <v>355</v>
      </c>
      <c r="D30" s="8" t="s">
        <v>322</v>
      </c>
      <c r="E30" s="137"/>
      <c r="F30" s="137"/>
      <c r="G30" s="137"/>
      <c r="H30" s="139"/>
      <c r="I30" s="139"/>
      <c r="J30" s="139"/>
      <c r="K30" s="139"/>
      <c r="L30" s="139"/>
      <c r="M30" s="139"/>
      <c r="N30" s="142"/>
      <c r="O30" s="33">
        <f t="shared" si="11"/>
        <v>0</v>
      </c>
      <c r="P30" s="3"/>
      <c r="Q30" s="3"/>
      <c r="R30" s="3"/>
      <c r="S30" s="3"/>
      <c r="T30" s="138">
        <v>265000</v>
      </c>
      <c r="U30" s="15"/>
      <c r="V30" s="138" t="s">
        <v>354</v>
      </c>
      <c r="W30" s="129" t="str">
        <f t="shared" si="12"/>
        <v>Unfilled fields on left</v>
      </c>
      <c r="Y30" s="13"/>
      <c r="Z30" s="153" t="str">
        <f t="shared" si="10"/>
        <v>Missing information in this row. Leave the 'Description of input/output' (Column C) blank for this row if it is not used in this module</v>
      </c>
    </row>
    <row r="31" spans="2:26" s="6" customFormat="1">
      <c r="B31" s="127"/>
      <c r="C31" s="128"/>
      <c r="D31" s="8"/>
      <c r="E31" s="137"/>
      <c r="F31" s="137"/>
      <c r="G31" s="137"/>
      <c r="H31" s="139"/>
      <c r="I31" s="139"/>
      <c r="J31" s="139"/>
      <c r="K31" s="139"/>
      <c r="L31" s="139"/>
      <c r="M31" s="139"/>
      <c r="N31" s="142"/>
      <c r="O31" s="33">
        <f t="shared" si="11"/>
        <v>0</v>
      </c>
      <c r="P31" s="3"/>
      <c r="Q31" s="3"/>
      <c r="R31" s="3"/>
      <c r="S31" s="3"/>
      <c r="T31" s="138"/>
      <c r="U31" s="15"/>
      <c r="V31" s="138"/>
      <c r="W31" s="129" t="str">
        <f t="shared" si="12"/>
        <v>Unfilled fields on left</v>
      </c>
      <c r="Y31" s="13"/>
      <c r="Z31" s="153" t="str">
        <f t="shared" si="10"/>
        <v/>
      </c>
    </row>
    <row r="32" spans="2:26" s="6" customFormat="1">
      <c r="B32" s="127"/>
      <c r="C32" s="128"/>
      <c r="D32" s="8"/>
      <c r="E32" s="137"/>
      <c r="F32" s="137"/>
      <c r="G32" s="137"/>
      <c r="H32" s="139"/>
      <c r="I32" s="139"/>
      <c r="J32" s="139"/>
      <c r="K32" s="139"/>
      <c r="L32" s="139"/>
      <c r="M32" s="139"/>
      <c r="N32" s="142"/>
      <c r="O32" s="33">
        <f t="shared" si="11"/>
        <v>0</v>
      </c>
      <c r="P32" s="3"/>
      <c r="Q32" s="3"/>
      <c r="R32" s="3"/>
      <c r="S32" s="3"/>
      <c r="T32" s="138"/>
      <c r="U32" s="15"/>
      <c r="V32" s="138"/>
      <c r="W32" s="129" t="str">
        <f t="shared" si="12"/>
        <v>Unfilled fields on left</v>
      </c>
      <c r="Y32" s="13"/>
      <c r="Z32" s="153" t="str">
        <f t="shared" si="10"/>
        <v/>
      </c>
    </row>
    <row r="33" spans="2:26" s="6" customFormat="1">
      <c r="B33" s="127"/>
      <c r="C33" s="128"/>
      <c r="D33" s="8"/>
      <c r="E33" s="137"/>
      <c r="F33" s="137"/>
      <c r="G33" s="137"/>
      <c r="H33" s="139"/>
      <c r="I33" s="139"/>
      <c r="J33" s="139"/>
      <c r="K33" s="139"/>
      <c r="L33" s="139"/>
      <c r="M33" s="139"/>
      <c r="N33" s="142"/>
      <c r="O33" s="33">
        <f t="shared" si="11"/>
        <v>0</v>
      </c>
      <c r="P33" s="3"/>
      <c r="Q33" s="3"/>
      <c r="R33" s="3"/>
      <c r="S33" s="3"/>
      <c r="T33" s="138"/>
      <c r="U33" s="15"/>
      <c r="V33" s="138"/>
      <c r="W33" s="129" t="str">
        <f t="shared" si="12"/>
        <v>Unfilled fields on left</v>
      </c>
      <c r="Y33" s="13"/>
      <c r="Z33" s="153" t="str">
        <f t="shared" si="10"/>
        <v/>
      </c>
    </row>
    <row r="34" spans="2:26" s="6" customFormat="1">
      <c r="B34" s="9"/>
      <c r="C34" s="8"/>
      <c r="D34" s="8"/>
      <c r="E34" s="137"/>
      <c r="F34" s="137"/>
      <c r="G34" s="137"/>
      <c r="H34" s="139"/>
      <c r="I34" s="139"/>
      <c r="J34" s="139"/>
      <c r="K34" s="139"/>
      <c r="L34" s="139"/>
      <c r="M34" s="139"/>
      <c r="N34" s="142"/>
      <c r="O34" s="33">
        <f t="shared" si="11"/>
        <v>0</v>
      </c>
      <c r="P34" s="3"/>
      <c r="Q34" s="3"/>
      <c r="R34" s="3"/>
      <c r="S34" s="3"/>
      <c r="T34" s="16"/>
      <c r="U34" s="15"/>
      <c r="V34" s="16"/>
      <c r="W34" s="129" t="str">
        <f t="shared" si="12"/>
        <v>Unfilled fields on left</v>
      </c>
      <c r="Y34" s="13"/>
      <c r="Z34" s="153" t="str">
        <f t="shared" si="10"/>
        <v/>
      </c>
    </row>
    <row r="35" spans="2:26">
      <c r="C35" s="10"/>
      <c r="D35" s="10"/>
      <c r="E35" s="11"/>
      <c r="F35" s="10"/>
      <c r="H35" s="12"/>
      <c r="I35" s="12"/>
      <c r="J35" s="12"/>
      <c r="K35" s="12"/>
      <c r="L35" s="12"/>
      <c r="M35" s="12"/>
      <c r="N35" s="12"/>
      <c r="O35" s="12"/>
      <c r="P35" s="3"/>
      <c r="T35" s="12"/>
      <c r="U35" s="15"/>
      <c r="V35" s="12"/>
      <c r="W35" s="28"/>
      <c r="Z35" s="3"/>
    </row>
    <row r="36" spans="2:26">
      <c r="N36" s="136"/>
      <c r="P36" s="3"/>
      <c r="V36" s="25" t="s">
        <v>356</v>
      </c>
      <c r="W36" s="131">
        <f>SUM(W4:W35)</f>
        <v>0</v>
      </c>
      <c r="Z36" s="3"/>
    </row>
    <row r="37" spans="2:26">
      <c r="B37" s="126" t="s">
        <v>357</v>
      </c>
      <c r="C37" s="122"/>
      <c r="D37" s="122"/>
      <c r="E37" s="122"/>
      <c r="P37" s="3"/>
      <c r="Z37" s="3"/>
    </row>
    <row r="38" spans="2:26">
      <c r="B38" s="9" t="s">
        <v>358</v>
      </c>
      <c r="C38" s="8" t="s">
        <v>359</v>
      </c>
      <c r="D38" s="8" t="s">
        <v>360</v>
      </c>
      <c r="E38" s="8"/>
    </row>
    <row r="39" spans="2:26">
      <c r="B39" s="9"/>
      <c r="C39" s="9"/>
      <c r="D39" s="9"/>
      <c r="E39" s="9"/>
    </row>
    <row r="40" spans="2:26">
      <c r="B40" s="9"/>
      <c r="C40" s="9"/>
      <c r="D40" s="9"/>
      <c r="E40" s="9"/>
    </row>
    <row r="41" spans="2:26">
      <c r="B41" s="9"/>
      <c r="C41" s="9"/>
      <c r="D41" s="9"/>
      <c r="E41" s="9"/>
    </row>
    <row r="42" spans="2:26">
      <c r="E42" s="3"/>
    </row>
    <row r="43" spans="2:26">
      <c r="E43" s="3"/>
    </row>
    <row r="44" spans="2:26">
      <c r="E44" s="3"/>
    </row>
    <row r="45" spans="2:26">
      <c r="E45" s="3"/>
    </row>
    <row r="46" spans="2:26">
      <c r="E46" s="3"/>
    </row>
    <row r="47" spans="2:26">
      <c r="E47" s="3"/>
    </row>
    <row r="48" spans="2:26">
      <c r="E48" s="3"/>
    </row>
    <row r="49" spans="5:5">
      <c r="E49" s="3"/>
    </row>
    <row r="50" spans="5:5">
      <c r="E50" s="3"/>
    </row>
    <row r="51" spans="5:5">
      <c r="E51" s="3"/>
    </row>
    <row r="52" spans="5:5">
      <c r="E52" s="3"/>
    </row>
    <row r="53" spans="5:5">
      <c r="E53" s="3"/>
    </row>
    <row r="54" spans="5:5">
      <c r="E54" s="3"/>
    </row>
    <row r="55" spans="5:5">
      <c r="E55" s="3"/>
    </row>
    <row r="56" spans="5:5">
      <c r="E56" s="3"/>
    </row>
    <row r="57" spans="5:5">
      <c r="E57" s="3"/>
    </row>
    <row r="58" spans="5:5">
      <c r="E58" s="3"/>
    </row>
    <row r="59" spans="5:5">
      <c r="E59" s="3"/>
    </row>
    <row r="60" spans="5:5">
      <c r="E60" s="3"/>
    </row>
    <row r="61" spans="5:5">
      <c r="E61" s="3"/>
    </row>
    <row r="62" spans="5:5">
      <c r="E62" s="3"/>
    </row>
    <row r="63" spans="5:5">
      <c r="E63" s="3"/>
    </row>
    <row r="64" spans="5:5">
      <c r="E64" s="3"/>
    </row>
    <row r="65" spans="5:5">
      <c r="E65" s="3"/>
    </row>
    <row r="66" spans="5:5">
      <c r="E66" s="3"/>
    </row>
    <row r="67" spans="5:5">
      <c r="E67" s="3"/>
    </row>
    <row r="68" spans="5:5">
      <c r="E68" s="3"/>
    </row>
    <row r="69" spans="5:5">
      <c r="E69" s="3"/>
    </row>
    <row r="70" spans="5:5">
      <c r="E70" s="3"/>
    </row>
    <row r="71" spans="5:5">
      <c r="E71" s="3"/>
    </row>
    <row r="72" spans="5:5">
      <c r="E72" s="3"/>
    </row>
    <row r="73" spans="5:5">
      <c r="E73" s="3"/>
    </row>
    <row r="74" spans="5:5">
      <c r="E74" s="3"/>
    </row>
    <row r="75" spans="5:5">
      <c r="E75" s="3"/>
    </row>
    <row r="76" spans="5:5">
      <c r="E76" s="3"/>
    </row>
    <row r="77" spans="5:5">
      <c r="E77" s="3"/>
    </row>
    <row r="78" spans="5:5">
      <c r="E78" s="3"/>
    </row>
    <row r="79" spans="5:5">
      <c r="E79" s="3"/>
    </row>
    <row r="80" spans="5:5">
      <c r="E80" s="3"/>
    </row>
    <row r="81" spans="5:5">
      <c r="E81" s="3"/>
    </row>
    <row r="82" spans="5:5">
      <c r="E82" s="3"/>
    </row>
  </sheetData>
  <dataValidations count="2">
    <dataValidation type="list" allowBlank="1" showInputMessage="1" showErrorMessage="1" sqref="D5 D7:D16 D18:D21 D23:D34" xr:uid="{07BE9699-9C62-498A-AE4D-FA9BBD3DD09F}">
      <formula1>"tonnes/yr, MWh/yr (LHV)"</formula1>
    </dataValidation>
    <dataValidation type="custom" allowBlank="1" showInputMessage="1" showErrorMessage="1" error="Please do not change" sqref="O24:O34 W24:W34 R19:S21 W36 Z5 Z8:Z16 Z19:Z21 Z24:Z34 O5 O8:O16 O19:O21 P19 W8:W16" xr:uid="{814FA739-B53C-406A-8853-9B69DA89D2E6}">
      <formula1>"Please do not change"</formula1>
    </dataValidation>
  </dataValidations>
  <pageMargins left="0.70000000000000007" right="0.70000000000000007" top="0.75" bottom="0.75" header="0.30000000000000004" footer="0.30000000000000004"/>
  <pageSetup paperSize="9" orientation="portrait" r:id="rId1"/>
  <ignoredErrors>
    <ignoredError sqref="P29:S30 P28:S28 X28:Y28 P5:S5 P34:S34 U29:U30 U28 U34 X29:Y30 X34:Y34" unlockedFormula="1"/>
  </ignoredErrors>
  <drawing r:id="rId2"/>
  <legacyDrawing r:id="rId3"/>
  <extLst>
    <ext xmlns:x14="http://schemas.microsoft.com/office/spreadsheetml/2009/9/main" uri="{78C0D931-6437-407d-A8EE-F0AAD7539E65}">
      <x14:conditionalFormattings>
        <x14:conditionalFormatting xmlns:xm="http://schemas.microsoft.com/office/excel/2006/main">
          <x14:cfRule type="expression" priority="1" id="{831711A2-8671-43EF-A60E-DF531312F5DF}">
            <xm:f>OR(Guidance!$C$17="Yes",Guidance!$C$17="")</xm:f>
            <x14:dxf>
              <font>
                <color theme="0"/>
              </font>
              <fill>
                <patternFill>
                  <bgColor theme="0"/>
                </patternFill>
              </fill>
              <border>
                <left/>
                <right/>
                <top/>
                <bottom/>
                <vertical/>
                <horizontal/>
              </border>
            </x14:dxf>
          </x14:cfRule>
          <xm:sqref>A1</xm:sqref>
        </x14:conditionalFormatting>
        <x14:conditionalFormatting xmlns:xm="http://schemas.microsoft.com/office/excel/2006/main">
          <x14:cfRule type="expression" priority="22" id="{FA7B7D38-1E1F-4B3C-B0DB-8B15E8799B0A}">
            <xm:f>Guidance!$C$17="No"</xm:f>
            <x14:dxf>
              <font>
                <color theme="0"/>
              </font>
              <fill>
                <patternFill>
                  <bgColor theme="0"/>
                </patternFill>
              </fill>
              <border>
                <left/>
                <right/>
                <top/>
                <bottom/>
                <vertical/>
                <horizontal/>
              </border>
            </x14:dxf>
          </x14:cfRule>
          <xm:sqref>A2:Z100</xm:sqref>
        </x14:conditionalFormatting>
      </x14:conditionalFormatting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
    <tabColor theme="9" tint="0.79998168889431442"/>
  </sheetPr>
  <dimension ref="A1:Z54"/>
  <sheetViews>
    <sheetView showGridLines="0" zoomScale="85" zoomScaleNormal="85" workbookViewId="0"/>
  </sheetViews>
  <sheetFormatPr defaultColWidth="7.28515625" defaultRowHeight="15"/>
  <cols>
    <col min="1" max="1" width="5.28515625" style="3" customWidth="1"/>
    <col min="2" max="2" width="25" style="3" bestFit="1" customWidth="1"/>
    <col min="3" max="3" width="39" style="3" bestFit="1" customWidth="1"/>
    <col min="4" max="4" width="14.42578125" style="3" customWidth="1"/>
    <col min="5" max="5" width="15.28515625" style="5" customWidth="1"/>
    <col min="6" max="6" width="18.140625" style="3" customWidth="1"/>
    <col min="7" max="7" width="17" style="3" customWidth="1"/>
    <col min="8" max="8" width="11.85546875" style="4" customWidth="1"/>
    <col min="9" max="9" width="13.5703125" style="4" customWidth="1"/>
    <col min="10" max="10" width="16.42578125" style="4" customWidth="1"/>
    <col min="11" max="11" width="11" style="4" customWidth="1"/>
    <col min="12" max="12" width="12.28515625" style="4" customWidth="1"/>
    <col min="13" max="13" width="13" style="4" customWidth="1"/>
    <col min="14" max="14" width="16.5703125" style="4" customWidth="1"/>
    <col min="15" max="15" width="14" style="4" customWidth="1"/>
    <col min="16" max="16" width="19.140625" customWidth="1"/>
    <col min="17" max="17" width="5.85546875" style="3" customWidth="1"/>
    <col min="18" max="18" width="16" style="3" customWidth="1"/>
    <col min="19" max="19" width="19.7109375" style="3" customWidth="1"/>
    <col min="20" max="21" width="20.7109375" style="4" customWidth="1"/>
    <col min="22" max="22" width="16.28515625" style="4" customWidth="1"/>
    <col min="23" max="23" width="22.7109375" style="27" customWidth="1"/>
    <col min="24" max="24" width="7.28515625" style="3" customWidth="1"/>
    <col min="25" max="25" width="21.28515625" style="3" customWidth="1"/>
    <col min="27" max="16384" width="7.28515625" style="3"/>
  </cols>
  <sheetData>
    <row r="1" spans="1:26">
      <c r="A1" s="150" t="s">
        <v>297</v>
      </c>
    </row>
    <row r="2" spans="1:26" ht="95.1" customHeight="1" thickBot="1">
      <c r="B2" s="2" t="s">
        <v>298</v>
      </c>
      <c r="C2" s="2" t="s">
        <v>299</v>
      </c>
      <c r="D2" s="2" t="s">
        <v>23</v>
      </c>
      <c r="E2" s="7" t="s">
        <v>300</v>
      </c>
      <c r="F2" s="2" t="s">
        <v>301</v>
      </c>
      <c r="G2" s="2" t="s">
        <v>302</v>
      </c>
      <c r="H2" s="2" t="s">
        <v>303</v>
      </c>
      <c r="I2" s="2" t="s">
        <v>304</v>
      </c>
      <c r="J2" s="2" t="s">
        <v>305</v>
      </c>
      <c r="K2" s="2" t="s">
        <v>306</v>
      </c>
      <c r="L2" s="2" t="s">
        <v>307</v>
      </c>
      <c r="M2" s="2" t="s">
        <v>308</v>
      </c>
      <c r="N2" s="2" t="s">
        <v>309</v>
      </c>
      <c r="O2" s="2" t="s">
        <v>310</v>
      </c>
      <c r="P2" s="2" t="s">
        <v>311</v>
      </c>
      <c r="Q2" s="2"/>
      <c r="R2" s="26" t="s">
        <v>312</v>
      </c>
      <c r="S2" s="2" t="s">
        <v>313</v>
      </c>
      <c r="T2" s="2" t="s">
        <v>314</v>
      </c>
      <c r="U2" s="2" t="s">
        <v>315</v>
      </c>
      <c r="V2" s="2" t="s">
        <v>316</v>
      </c>
      <c r="W2" s="26" t="s">
        <v>317</v>
      </c>
      <c r="X2" s="26"/>
      <c r="Y2" s="2" t="s">
        <v>318</v>
      </c>
    </row>
    <row r="3" spans="1:26" ht="15.75" thickTop="1"/>
    <row r="4" spans="1:26">
      <c r="B4" s="126" t="s">
        <v>319</v>
      </c>
      <c r="C4" s="122"/>
      <c r="D4" s="122"/>
      <c r="E4" s="123"/>
      <c r="F4" s="122"/>
      <c r="G4" s="124"/>
      <c r="H4" s="125"/>
      <c r="I4" s="125"/>
      <c r="J4" s="125"/>
      <c r="K4" s="125"/>
      <c r="L4" s="125"/>
      <c r="M4" s="125"/>
      <c r="N4" s="125"/>
      <c r="O4" s="125"/>
      <c r="P4" s="125"/>
      <c r="Q4" s="125"/>
      <c r="R4" s="125"/>
      <c r="S4" s="125"/>
      <c r="T4" s="125"/>
      <c r="U4" s="125"/>
      <c r="V4" s="125"/>
      <c r="W4" s="125"/>
      <c r="X4" s="125"/>
      <c r="Y4" s="125"/>
      <c r="Z4" s="3"/>
    </row>
    <row r="5" spans="1:26">
      <c r="B5" s="9" t="s">
        <v>320</v>
      </c>
      <c r="C5" s="128" t="str">
        <f>'Feedstock collection'!C19</f>
        <v>e.g. Fossil fraction of MSW</v>
      </c>
      <c r="D5" s="8" t="s">
        <v>322</v>
      </c>
      <c r="E5" s="139"/>
      <c r="F5" s="137"/>
      <c r="G5" s="137"/>
      <c r="H5" s="139"/>
      <c r="I5" s="139" t="s">
        <v>190</v>
      </c>
      <c r="J5" s="139"/>
      <c r="K5" s="139"/>
      <c r="L5" s="139"/>
      <c r="M5" s="139"/>
      <c r="N5" s="14"/>
      <c r="O5" s="33">
        <f t="shared" ref="O5" si="0">IF($D5="MWh/yr (LHV)",$E5,$J5*$E5*(1-$L5)/3.6)</f>
        <v>0</v>
      </c>
      <c r="P5" s="3"/>
      <c r="T5" s="3"/>
      <c r="U5" s="3"/>
      <c r="V5" s="3"/>
      <c r="W5" s="3"/>
      <c r="Z5" s="153" t="str">
        <f>IF(AND(C5&lt;&gt;"",OR(E5="",J5="",L5="")),"Missing information in this row","")</f>
        <v>Missing information in this row</v>
      </c>
    </row>
    <row r="6" spans="1:26">
      <c r="E6" s="10"/>
      <c r="F6" s="10"/>
      <c r="G6" s="10"/>
      <c r="H6" s="10"/>
      <c r="I6" s="10"/>
      <c r="J6" s="10"/>
      <c r="K6" s="10"/>
      <c r="L6" s="10"/>
      <c r="M6" s="10"/>
      <c r="N6" s="3"/>
      <c r="O6" s="3"/>
      <c r="P6" s="3"/>
      <c r="T6" s="3"/>
      <c r="U6" s="3"/>
      <c r="V6" s="3"/>
      <c r="W6" s="3"/>
      <c r="Z6" s="3"/>
    </row>
    <row r="7" spans="1:26">
      <c r="B7" s="126" t="s">
        <v>323</v>
      </c>
      <c r="C7" s="122"/>
      <c r="D7" s="122"/>
      <c r="E7" s="123"/>
      <c r="F7" s="122"/>
      <c r="G7" s="122"/>
      <c r="H7" s="125"/>
      <c r="I7" s="125"/>
      <c r="J7" s="125"/>
      <c r="K7" s="125"/>
      <c r="L7" s="125"/>
      <c r="M7" s="125"/>
      <c r="N7" s="125"/>
      <c r="O7" s="125"/>
      <c r="P7" s="125"/>
      <c r="Q7" s="125"/>
      <c r="R7" s="125"/>
      <c r="S7" s="125"/>
      <c r="T7" s="125"/>
      <c r="U7" s="125"/>
      <c r="V7" s="125"/>
      <c r="W7" s="125"/>
      <c r="X7" s="125"/>
      <c r="Y7" s="125"/>
      <c r="Z7" s="3"/>
    </row>
    <row r="8" spans="1:26">
      <c r="B8" s="127" t="s">
        <v>324</v>
      </c>
      <c r="C8" s="128" t="s">
        <v>325</v>
      </c>
      <c r="D8" s="8" t="s">
        <v>326</v>
      </c>
      <c r="E8" s="139"/>
      <c r="F8" s="137"/>
      <c r="G8" s="137"/>
      <c r="H8" s="139"/>
      <c r="I8" s="139"/>
      <c r="J8" s="139"/>
      <c r="K8" s="139"/>
      <c r="L8" s="139"/>
      <c r="M8" s="139"/>
      <c r="N8" s="14"/>
      <c r="O8" s="33">
        <f t="shared" ref="O8:O16" si="1">IF($D8="MWh/yr (LHV)",$E8,$J8*$E8*(1-$L8)/3.6)</f>
        <v>0</v>
      </c>
      <c r="P8" s="3"/>
      <c r="T8" s="141" t="str">
        <f t="shared" ref="T8:T16" si="2">IF(B8="", "", IF(D8="MWh/yr (LHV)", "Use column to right", "Enter data here"))</f>
        <v>Use column to right</v>
      </c>
      <c r="U8" s="141" t="str">
        <f t="shared" ref="U8:U16" si="3">IF(B8="", "", IF(D8="MWh/yr (LHV)", "Enter data here", "Use column to left"))</f>
        <v>Enter data here</v>
      </c>
      <c r="V8" s="138" t="s">
        <v>327</v>
      </c>
      <c r="W8" s="129" t="str">
        <f t="shared" ref="W8:W16" si="4">IFERROR(IF(D8="tonnes/yr", $T8*$E8/($O$19*3.6), $U8*$E8*3.6/($O$19*3.6)), "Unfilled fields on left")</f>
        <v>Unfilled fields on left</v>
      </c>
      <c r="Y8" s="13"/>
      <c r="Z8" s="153" t="str">
        <f t="shared" ref="Z8:Z16" si="5">IF(AND(C8&lt;&gt;"",OR(E8="",J8="",L8="",T8="Enter data here",U8="Enter data here")),"Missing information in this row. Leave the 'Description of input/output' (Column C) blank for this row if it is not used in this module","")</f>
        <v>Missing information in this row. Leave the 'Description of input/output' (Column C) blank for this row if it is not used in this module</v>
      </c>
    </row>
    <row r="9" spans="1:26">
      <c r="B9" s="127" t="s">
        <v>324</v>
      </c>
      <c r="C9" s="128" t="s">
        <v>328</v>
      </c>
      <c r="D9" s="8" t="s">
        <v>326</v>
      </c>
      <c r="E9" s="139"/>
      <c r="F9" s="137"/>
      <c r="G9" s="137"/>
      <c r="H9" s="139"/>
      <c r="I9" s="139"/>
      <c r="J9" s="139"/>
      <c r="K9" s="139"/>
      <c r="L9" s="139"/>
      <c r="M9" s="139"/>
      <c r="N9" s="14"/>
      <c r="O9" s="33">
        <f t="shared" si="1"/>
        <v>0</v>
      </c>
      <c r="P9" s="3"/>
      <c r="T9" s="141" t="str">
        <f t="shared" si="2"/>
        <v>Use column to right</v>
      </c>
      <c r="U9" s="141" t="str">
        <f t="shared" si="3"/>
        <v>Enter data here</v>
      </c>
      <c r="V9" s="138" t="s">
        <v>327</v>
      </c>
      <c r="W9" s="129" t="str">
        <f t="shared" si="4"/>
        <v>Unfilled fields on left</v>
      </c>
      <c r="Y9" s="13"/>
      <c r="Z9" s="153" t="str">
        <f t="shared" si="5"/>
        <v>Missing information in this row. Leave the 'Description of input/output' (Column C) blank for this row if it is not used in this module</v>
      </c>
    </row>
    <row r="10" spans="1:26" s="6" customFormat="1">
      <c r="B10" s="127" t="s">
        <v>324</v>
      </c>
      <c r="C10" s="128" t="s">
        <v>329</v>
      </c>
      <c r="D10" s="8" t="s">
        <v>322</v>
      </c>
      <c r="E10" s="137"/>
      <c r="F10" s="137"/>
      <c r="G10" s="137"/>
      <c r="H10" s="139"/>
      <c r="I10" s="139"/>
      <c r="J10" s="139"/>
      <c r="K10" s="139"/>
      <c r="L10" s="139"/>
      <c r="M10" s="139"/>
      <c r="N10" s="14"/>
      <c r="O10" s="33">
        <f t="shared" si="1"/>
        <v>0</v>
      </c>
      <c r="P10" s="3"/>
      <c r="Q10" s="3"/>
      <c r="R10" s="3"/>
      <c r="S10" s="3"/>
      <c r="T10" s="141" t="str">
        <f t="shared" si="2"/>
        <v>Enter data here</v>
      </c>
      <c r="U10" s="141" t="str">
        <f t="shared" si="3"/>
        <v>Use column to left</v>
      </c>
      <c r="V10" s="138" t="s">
        <v>327</v>
      </c>
      <c r="W10" s="129" t="str">
        <f t="shared" si="4"/>
        <v>Unfilled fields on left</v>
      </c>
      <c r="Y10" s="17"/>
      <c r="Z10" s="153" t="str">
        <f t="shared" si="5"/>
        <v>Missing information in this row. Leave the 'Description of input/output' (Column C) blank for this row if it is not used in this module</v>
      </c>
    </row>
    <row r="11" spans="1:26" s="6" customFormat="1">
      <c r="B11" s="127" t="s">
        <v>324</v>
      </c>
      <c r="C11" s="128" t="s">
        <v>330</v>
      </c>
      <c r="D11" s="8" t="s">
        <v>322</v>
      </c>
      <c r="E11" s="137"/>
      <c r="F11" s="137"/>
      <c r="G11" s="137"/>
      <c r="H11" s="139"/>
      <c r="I11" s="139"/>
      <c r="J11" s="139"/>
      <c r="K11" s="139"/>
      <c r="L11" s="139"/>
      <c r="M11" s="139"/>
      <c r="N11" s="14"/>
      <c r="O11" s="33">
        <f t="shared" si="1"/>
        <v>0</v>
      </c>
      <c r="P11" s="3"/>
      <c r="Q11" s="3"/>
      <c r="R11" s="3"/>
      <c r="S11" s="3"/>
      <c r="T11" s="141" t="str">
        <f t="shared" si="2"/>
        <v>Enter data here</v>
      </c>
      <c r="U11" s="141" t="str">
        <f t="shared" si="3"/>
        <v>Use column to left</v>
      </c>
      <c r="V11" s="138" t="s">
        <v>327</v>
      </c>
      <c r="W11" s="129" t="str">
        <f t="shared" si="4"/>
        <v>Unfilled fields on left</v>
      </c>
      <c r="Y11" s="17"/>
      <c r="Z11" s="153" t="str">
        <f t="shared" si="5"/>
        <v>Missing information in this row. Leave the 'Description of input/output' (Column C) blank for this row if it is not used in this module</v>
      </c>
    </row>
    <row r="12" spans="1:26">
      <c r="B12" s="127" t="s">
        <v>331</v>
      </c>
      <c r="C12" s="128" t="s">
        <v>332</v>
      </c>
      <c r="D12" s="8" t="s">
        <v>322</v>
      </c>
      <c r="E12" s="137"/>
      <c r="F12" s="137"/>
      <c r="G12" s="137"/>
      <c r="H12" s="139"/>
      <c r="I12" s="139"/>
      <c r="J12" s="139"/>
      <c r="K12" s="139"/>
      <c r="L12" s="139"/>
      <c r="M12" s="139"/>
      <c r="N12" s="14"/>
      <c r="O12" s="33">
        <f t="shared" si="1"/>
        <v>0</v>
      </c>
      <c r="P12" s="3"/>
      <c r="T12" s="141" t="str">
        <f t="shared" si="2"/>
        <v>Enter data here</v>
      </c>
      <c r="U12" s="141" t="str">
        <f t="shared" si="3"/>
        <v>Use column to left</v>
      </c>
      <c r="V12" s="138" t="s">
        <v>327</v>
      </c>
      <c r="W12" s="129" t="str">
        <f t="shared" si="4"/>
        <v>Unfilled fields on left</v>
      </c>
      <c r="Y12" s="17"/>
      <c r="Z12" s="153" t="str">
        <f t="shared" si="5"/>
        <v>Missing information in this row. Leave the 'Description of input/output' (Column C) blank for this row if it is not used in this module</v>
      </c>
    </row>
    <row r="13" spans="1:26">
      <c r="B13" s="127" t="s">
        <v>331</v>
      </c>
      <c r="C13" s="128" t="s">
        <v>333</v>
      </c>
      <c r="D13" s="8" t="s">
        <v>322</v>
      </c>
      <c r="E13" s="137"/>
      <c r="F13" s="137"/>
      <c r="G13" s="137"/>
      <c r="H13" s="139"/>
      <c r="I13" s="139"/>
      <c r="J13" s="139"/>
      <c r="K13" s="139"/>
      <c r="L13" s="139"/>
      <c r="M13" s="139"/>
      <c r="N13" s="14"/>
      <c r="O13" s="33">
        <f t="shared" si="1"/>
        <v>0</v>
      </c>
      <c r="P13" s="3"/>
      <c r="T13" s="141" t="str">
        <f t="shared" si="2"/>
        <v>Enter data here</v>
      </c>
      <c r="U13" s="141" t="str">
        <f t="shared" si="3"/>
        <v>Use column to left</v>
      </c>
      <c r="V13" s="138" t="s">
        <v>327</v>
      </c>
      <c r="W13" s="129" t="str">
        <f t="shared" si="4"/>
        <v>Unfilled fields on left</v>
      </c>
      <c r="Y13" s="17"/>
      <c r="Z13" s="153" t="str">
        <f t="shared" si="5"/>
        <v>Missing information in this row. Leave the 'Description of input/output' (Column C) blank for this row if it is not used in this module</v>
      </c>
    </row>
    <row r="14" spans="1:26">
      <c r="B14" s="127" t="s">
        <v>334</v>
      </c>
      <c r="C14" s="128" t="s">
        <v>335</v>
      </c>
      <c r="D14" s="8" t="s">
        <v>322</v>
      </c>
      <c r="E14" s="137"/>
      <c r="F14" s="137"/>
      <c r="G14" s="137"/>
      <c r="H14" s="139"/>
      <c r="I14" s="139"/>
      <c r="J14" s="139"/>
      <c r="K14" s="139"/>
      <c r="L14" s="139"/>
      <c r="M14" s="139"/>
      <c r="N14" s="14"/>
      <c r="O14" s="33">
        <f t="shared" si="1"/>
        <v>0</v>
      </c>
      <c r="P14" s="3"/>
      <c r="T14" s="141" t="str">
        <f t="shared" si="2"/>
        <v>Enter data here</v>
      </c>
      <c r="U14" s="141" t="str">
        <f t="shared" si="3"/>
        <v>Use column to left</v>
      </c>
      <c r="V14" s="138" t="s">
        <v>327</v>
      </c>
      <c r="W14" s="129" t="str">
        <f t="shared" si="4"/>
        <v>Unfilled fields on left</v>
      </c>
      <c r="Y14" s="17"/>
      <c r="Z14" s="153" t="str">
        <f t="shared" si="5"/>
        <v>Missing information in this row. Leave the 'Description of input/output' (Column C) blank for this row if it is not used in this module</v>
      </c>
    </row>
    <row r="15" spans="1:26">
      <c r="B15" s="127" t="s">
        <v>334</v>
      </c>
      <c r="C15" s="128" t="s">
        <v>336</v>
      </c>
      <c r="D15" s="8" t="s">
        <v>322</v>
      </c>
      <c r="E15" s="137"/>
      <c r="F15" s="137"/>
      <c r="G15" s="137"/>
      <c r="H15" s="139"/>
      <c r="I15" s="139"/>
      <c r="J15" s="139"/>
      <c r="K15" s="139"/>
      <c r="L15" s="139"/>
      <c r="M15" s="139"/>
      <c r="N15" s="14"/>
      <c r="O15" s="33">
        <f t="shared" si="1"/>
        <v>0</v>
      </c>
      <c r="P15" s="3"/>
      <c r="T15" s="141" t="str">
        <f t="shared" si="2"/>
        <v>Enter data here</v>
      </c>
      <c r="U15" s="141" t="str">
        <f t="shared" si="3"/>
        <v>Use column to left</v>
      </c>
      <c r="V15" s="138" t="s">
        <v>327</v>
      </c>
      <c r="W15" s="129" t="str">
        <f t="shared" si="4"/>
        <v>Unfilled fields on left</v>
      </c>
      <c r="Y15" s="17"/>
      <c r="Z15" s="153" t="str">
        <f t="shared" si="5"/>
        <v>Missing information in this row. Leave the 'Description of input/output' (Column C) blank for this row if it is not used in this module</v>
      </c>
    </row>
    <row r="16" spans="1:26">
      <c r="B16" s="8"/>
      <c r="C16" s="9"/>
      <c r="D16" s="8"/>
      <c r="E16" s="137"/>
      <c r="F16" s="137"/>
      <c r="G16" s="137"/>
      <c r="H16" s="139"/>
      <c r="I16" s="139"/>
      <c r="J16" s="139"/>
      <c r="K16" s="139"/>
      <c r="L16" s="139"/>
      <c r="M16" s="139"/>
      <c r="N16" s="14"/>
      <c r="O16" s="33">
        <f t="shared" si="1"/>
        <v>0</v>
      </c>
      <c r="P16" s="3"/>
      <c r="T16" s="141" t="str">
        <f t="shared" si="2"/>
        <v/>
      </c>
      <c r="U16" s="141" t="str">
        <f t="shared" si="3"/>
        <v/>
      </c>
      <c r="V16" s="138" t="s">
        <v>327</v>
      </c>
      <c r="W16" s="129" t="str">
        <f t="shared" si="4"/>
        <v>Unfilled fields on left</v>
      </c>
      <c r="Y16" s="17"/>
      <c r="Z16" s="153" t="str">
        <f t="shared" si="5"/>
        <v/>
      </c>
    </row>
    <row r="17" spans="2:26">
      <c r="E17" s="10"/>
      <c r="F17" s="10"/>
      <c r="G17" s="10"/>
      <c r="H17" s="10"/>
      <c r="I17" s="10"/>
      <c r="J17" s="10"/>
      <c r="K17" s="10"/>
      <c r="L17" s="10"/>
      <c r="M17" s="10"/>
      <c r="N17" s="3"/>
      <c r="O17" s="3"/>
      <c r="P17" s="3"/>
      <c r="T17" s="3"/>
      <c r="U17" s="3"/>
      <c r="V17" s="3"/>
      <c r="W17" s="3"/>
      <c r="Z17" s="3"/>
    </row>
    <row r="18" spans="2:26">
      <c r="B18" s="126" t="s">
        <v>337</v>
      </c>
      <c r="C18" s="122"/>
      <c r="D18" s="122"/>
      <c r="E18" s="123"/>
      <c r="F18" s="122"/>
      <c r="G18" s="122"/>
      <c r="H18" s="125"/>
      <c r="I18" s="125"/>
      <c r="J18" s="125"/>
      <c r="K18" s="125"/>
      <c r="L18" s="125"/>
      <c r="M18" s="125"/>
      <c r="N18" s="125"/>
      <c r="O18" s="125"/>
      <c r="P18" s="125"/>
      <c r="Q18" s="125"/>
      <c r="R18" s="125"/>
      <c r="S18" s="125"/>
      <c r="T18" s="125"/>
      <c r="U18" s="125"/>
      <c r="V18" s="125"/>
      <c r="W18" s="125"/>
      <c r="X18" s="125"/>
      <c r="Y18" s="125"/>
      <c r="Z18" s="3"/>
    </row>
    <row r="19" spans="2:26">
      <c r="B19" s="9" t="s">
        <v>338</v>
      </c>
      <c r="C19" s="128" t="s">
        <v>321</v>
      </c>
      <c r="D19" s="8" t="s">
        <v>322</v>
      </c>
      <c r="E19" s="137"/>
      <c r="F19" s="137"/>
      <c r="G19" s="137"/>
      <c r="H19" s="137"/>
      <c r="I19" s="137" t="s">
        <v>190</v>
      </c>
      <c r="J19" s="137"/>
      <c r="K19" s="137"/>
      <c r="L19" s="137"/>
      <c r="M19" s="137"/>
      <c r="N19" s="14"/>
      <c r="O19" s="33">
        <f t="shared" ref="O19:O27" si="6">IF($D19="MWh/yr (LHV)",$E19,$J19*$E19*(1-$L19)/3.6)</f>
        <v>0</v>
      </c>
      <c r="P19" s="148" t="str">
        <f>IFERROR(O19/O5,"")</f>
        <v/>
      </c>
      <c r="R19" s="33">
        <f>IF($D19="MWh/yr (LHV)",$E19,$E19*MAX(0, $J19*(1-$L19)-2.441*$L19)/kWh_to_MJ)</f>
        <v>0</v>
      </c>
      <c r="S19" s="147" t="str">
        <f>IFERROR(R19/(SUM($R$19:$R$21)),"")</f>
        <v/>
      </c>
      <c r="T19" s="149"/>
      <c r="U19" s="149"/>
      <c r="V19" s="149"/>
      <c r="W19" s="130"/>
      <c r="Y19" s="13"/>
      <c r="Z19" s="153" t="str">
        <f>IF(AND(C19&lt;&gt;"",OR(E19="",J19="",L19="")),"Missing information in this row.","")</f>
        <v>Missing information in this row.</v>
      </c>
    </row>
    <row r="20" spans="2:26" s="6" customFormat="1">
      <c r="B20" s="127" t="s">
        <v>339</v>
      </c>
      <c r="C20" s="128" t="s">
        <v>340</v>
      </c>
      <c r="D20" s="8" t="s">
        <v>322</v>
      </c>
      <c r="E20" s="137"/>
      <c r="F20" s="137"/>
      <c r="G20" s="137"/>
      <c r="H20" s="139"/>
      <c r="I20" s="139"/>
      <c r="J20" s="139"/>
      <c r="K20" s="139"/>
      <c r="L20" s="139"/>
      <c r="M20" s="139"/>
      <c r="N20" s="14"/>
      <c r="O20" s="33">
        <f t="shared" si="6"/>
        <v>0</v>
      </c>
      <c r="P20" s="3"/>
      <c r="Q20" s="3"/>
      <c r="R20" s="33">
        <f>IF($D20="MWh/yr (LHV)",$E20,$E20*MAX(0, $J20*(1-$L20)-2.441*$L20)/kWh_to_MJ)</f>
        <v>0</v>
      </c>
      <c r="S20" s="147" t="str">
        <f>IFERROR(R20/(SUM($R$19:$R$21)),"")</f>
        <v/>
      </c>
      <c r="T20" s="149"/>
      <c r="U20" s="149"/>
      <c r="V20" s="149"/>
      <c r="W20" s="130"/>
      <c r="Y20" s="13"/>
      <c r="Z20" s="153" t="str">
        <f>IF(AND(C20&lt;&gt;"",OR(E20="",J20="",L20="")),"Missing information in this row. Leave the 'Description of input/output' (Column C) blank for this row if it is not used in this module","")</f>
        <v>Missing information in this row. Leave the 'Description of input/output' (Column C) blank for this row if it is not used in this module</v>
      </c>
    </row>
    <row r="21" spans="2:26" s="6" customFormat="1">
      <c r="B21" s="127" t="s">
        <v>339</v>
      </c>
      <c r="C21" s="128" t="s">
        <v>340</v>
      </c>
      <c r="D21" s="8" t="s">
        <v>322</v>
      </c>
      <c r="E21" s="137"/>
      <c r="F21" s="137"/>
      <c r="G21" s="137"/>
      <c r="H21" s="139"/>
      <c r="I21" s="139"/>
      <c r="J21" s="139"/>
      <c r="K21" s="139"/>
      <c r="L21" s="139"/>
      <c r="M21" s="139"/>
      <c r="N21" s="14"/>
      <c r="O21" s="33">
        <f t="shared" si="6"/>
        <v>0</v>
      </c>
      <c r="P21" s="3"/>
      <c r="Q21" s="3"/>
      <c r="R21" s="33">
        <f>IF($D21="MWh/yr (LHV)",$E21,$E21*MAX(0, $J21*(1-$L21)-2.441*$L21)/kWh_to_MJ)</f>
        <v>0</v>
      </c>
      <c r="S21" s="147" t="str">
        <f>IFERROR(R21/(SUM($R$19:$R$21)),"")</f>
        <v/>
      </c>
      <c r="T21" s="149"/>
      <c r="U21" s="149"/>
      <c r="V21" s="149"/>
      <c r="W21" s="130"/>
      <c r="Y21" s="13"/>
      <c r="Z21" s="153" t="str">
        <f>IF(AND(C21&lt;&gt;"",OR(E21="",J21="",L21="")),"Missing information in this row. Leave the 'Description of input/output' (Column C) blank for this row if it is not used in this module","")</f>
        <v>Missing information in this row. Leave the 'Description of input/output' (Column C) blank for this row if it is not used in this module</v>
      </c>
    </row>
    <row r="22" spans="2:26" s="6" customFormat="1">
      <c r="E22" s="159"/>
      <c r="F22" s="159"/>
      <c r="G22" s="159"/>
      <c r="H22" s="159"/>
      <c r="I22" s="159"/>
      <c r="J22" s="159"/>
      <c r="K22" s="159"/>
      <c r="L22" s="159"/>
      <c r="M22" s="159"/>
    </row>
    <row r="23" spans="2:26">
      <c r="B23" s="126" t="s">
        <v>341</v>
      </c>
      <c r="C23" s="122"/>
      <c r="D23" s="122"/>
      <c r="E23" s="123"/>
      <c r="F23" s="122"/>
      <c r="G23" s="122"/>
      <c r="H23" s="125"/>
      <c r="I23" s="125"/>
      <c r="J23" s="125"/>
      <c r="K23" s="125"/>
      <c r="L23" s="125"/>
      <c r="M23" s="125"/>
      <c r="N23" s="125"/>
      <c r="O23" s="125"/>
      <c r="P23" s="125"/>
      <c r="Q23" s="125"/>
      <c r="R23" s="125"/>
      <c r="S23" s="125"/>
      <c r="T23" s="125"/>
      <c r="U23" s="125"/>
      <c r="V23" s="125"/>
      <c r="W23" s="125"/>
      <c r="X23" s="125"/>
      <c r="Y23" s="125"/>
      <c r="Z23" s="3"/>
    </row>
    <row r="24" spans="2:26" s="6" customFormat="1">
      <c r="B24" s="127" t="s">
        <v>342</v>
      </c>
      <c r="C24" s="128" t="s">
        <v>343</v>
      </c>
      <c r="D24" s="8" t="s">
        <v>322</v>
      </c>
      <c r="E24" s="137"/>
      <c r="F24" s="137"/>
      <c r="G24" s="137"/>
      <c r="H24" s="139"/>
      <c r="I24" s="139"/>
      <c r="J24" s="139"/>
      <c r="K24" s="139"/>
      <c r="L24" s="139"/>
      <c r="M24" s="139"/>
      <c r="N24" s="14"/>
      <c r="O24" s="33">
        <f t="shared" si="6"/>
        <v>0</v>
      </c>
      <c r="P24" s="3"/>
      <c r="Q24" s="3"/>
      <c r="R24" s="3"/>
      <c r="S24" s="3"/>
      <c r="T24" s="141" t="str">
        <f t="shared" ref="T24:T27" si="7">IF(B24="", "", IF(D24="MWh/yr (LHV)", "Use column to right", "Enter data here"))</f>
        <v>Enter data here</v>
      </c>
      <c r="U24" s="141" t="str">
        <f t="shared" ref="U24:U27" si="8">IF(B24="", "", IF(D24="MWh/yr (LHV)", "Enter data here", "Use column to left"))</f>
        <v>Use column to left</v>
      </c>
      <c r="V24" s="138" t="s">
        <v>344</v>
      </c>
      <c r="W24" s="129" t="str">
        <f>IFERROR(IF(D24="tonnes/yr", $T24*$E24/($O$19*3.6), $U24*$E24*3.6/($O$19*3.6)), "Unfilled fields on left")</f>
        <v>Unfilled fields on left</v>
      </c>
      <c r="Y24" s="13"/>
      <c r="Z24" s="153" t="str">
        <f t="shared" ref="Z24:Z34" si="9">IF(AND(C24&lt;&gt;"",OR(E24="",J24="",L24="",T24="Enter data here",U24="Enter data here")),"Missing information in this row. Leave the 'Description of input/output' (Column C) blank for this row if it is not used in this module","")</f>
        <v>Missing information in this row. Leave the 'Description of input/output' (Column C) blank for this row if it is not used in this module</v>
      </c>
    </row>
    <row r="25" spans="2:26" s="6" customFormat="1">
      <c r="B25" s="127" t="s">
        <v>342</v>
      </c>
      <c r="C25" s="128" t="s">
        <v>345</v>
      </c>
      <c r="D25" s="8" t="s">
        <v>322</v>
      </c>
      <c r="E25" s="137"/>
      <c r="F25" s="137"/>
      <c r="G25" s="137"/>
      <c r="H25" s="139"/>
      <c r="I25" s="139"/>
      <c r="J25" s="139"/>
      <c r="K25" s="139"/>
      <c r="L25" s="139"/>
      <c r="M25" s="139"/>
      <c r="N25" s="14"/>
      <c r="O25" s="33">
        <f t="shared" si="6"/>
        <v>0</v>
      </c>
      <c r="P25" s="3"/>
      <c r="Q25" s="3"/>
      <c r="R25" s="3"/>
      <c r="S25" s="3"/>
      <c r="T25" s="141" t="str">
        <f t="shared" si="7"/>
        <v>Enter data here</v>
      </c>
      <c r="U25" s="141" t="str">
        <f t="shared" si="8"/>
        <v>Use column to left</v>
      </c>
      <c r="V25" s="138" t="s">
        <v>344</v>
      </c>
      <c r="W25" s="129" t="str">
        <f>IFERROR(IF(D25="tonnes/yr", $T25*$E25/($O$19*3.6), $U25*$E25*3.6/($O$19*3.6)), "Unfilled fields on left")</f>
        <v>Unfilled fields on left</v>
      </c>
      <c r="Y25" s="13"/>
      <c r="Z25" s="153" t="str">
        <f t="shared" si="9"/>
        <v>Missing information in this row. Leave the 'Description of input/output' (Column C) blank for this row if it is not used in this module</v>
      </c>
    </row>
    <row r="26" spans="2:26" s="6" customFormat="1">
      <c r="B26" s="127" t="s">
        <v>346</v>
      </c>
      <c r="C26" s="128" t="s">
        <v>347</v>
      </c>
      <c r="D26" s="8" t="s">
        <v>322</v>
      </c>
      <c r="E26" s="137"/>
      <c r="F26" s="137"/>
      <c r="G26" s="137"/>
      <c r="H26" s="139"/>
      <c r="I26" s="139"/>
      <c r="J26" s="139"/>
      <c r="K26" s="139"/>
      <c r="L26" s="139"/>
      <c r="M26" s="139"/>
      <c r="N26" s="14"/>
      <c r="O26" s="33">
        <f t="shared" si="6"/>
        <v>0</v>
      </c>
      <c r="P26" s="3"/>
      <c r="Q26" s="3"/>
      <c r="R26" s="3"/>
      <c r="S26" s="3"/>
      <c r="T26" s="141" t="str">
        <f t="shared" si="7"/>
        <v>Enter data here</v>
      </c>
      <c r="U26" s="141" t="str">
        <f t="shared" si="8"/>
        <v>Use column to left</v>
      </c>
      <c r="V26" s="138" t="s">
        <v>344</v>
      </c>
      <c r="W26" s="129" t="str">
        <f>IFERROR(IF(D26="tonnes/yr", $T26*$E26/($O$19*3.6), $U26*$E26*3.6/($O$19*3.6)), "Unfilled fields on left")</f>
        <v>Unfilled fields on left</v>
      </c>
      <c r="Y26" s="13"/>
      <c r="Z26" s="153" t="str">
        <f t="shared" si="9"/>
        <v>Missing information in this row. Leave the 'Description of input/output' (Column C) blank for this row if it is not used in this module</v>
      </c>
    </row>
    <row r="27" spans="2:26" s="6" customFormat="1">
      <c r="B27" s="127" t="s">
        <v>346</v>
      </c>
      <c r="C27" s="128" t="s">
        <v>348</v>
      </c>
      <c r="D27" s="8" t="s">
        <v>322</v>
      </c>
      <c r="E27" s="137"/>
      <c r="F27" s="137"/>
      <c r="G27" s="137"/>
      <c r="H27" s="139"/>
      <c r="I27" s="139"/>
      <c r="J27" s="139"/>
      <c r="K27" s="139"/>
      <c r="L27" s="139"/>
      <c r="M27" s="139"/>
      <c r="N27" s="14"/>
      <c r="O27" s="33">
        <f t="shared" si="6"/>
        <v>0</v>
      </c>
      <c r="P27" s="3"/>
      <c r="Q27" s="3"/>
      <c r="R27" s="3"/>
      <c r="S27" s="3"/>
      <c r="T27" s="141" t="str">
        <f t="shared" si="7"/>
        <v>Enter data here</v>
      </c>
      <c r="U27" s="141" t="str">
        <f t="shared" si="8"/>
        <v>Use column to left</v>
      </c>
      <c r="V27" s="138" t="s">
        <v>344</v>
      </c>
      <c r="W27" s="129" t="str">
        <f>IFERROR(IF(D27="tonnes/yr", $T27*$E27/($O$19*3.6), $U27*$E27*3.6/($O$19*3.6)), "Unfilled fields on left")</f>
        <v>Unfilled fields on left</v>
      </c>
      <c r="Y27" s="13"/>
      <c r="Z27" s="153" t="str">
        <f t="shared" si="9"/>
        <v>Missing information in this row. Leave the 'Description of input/output' (Column C) blank for this row if it is not used in this module</v>
      </c>
    </row>
    <row r="28" spans="2:26" s="6" customFormat="1">
      <c r="B28" s="127" t="s">
        <v>349</v>
      </c>
      <c r="C28" s="128" t="s">
        <v>350</v>
      </c>
      <c r="D28" s="8" t="s">
        <v>322</v>
      </c>
      <c r="E28" s="137"/>
      <c r="F28" s="137"/>
      <c r="G28" s="137"/>
      <c r="H28" s="139"/>
      <c r="I28" s="139"/>
      <c r="J28" s="139"/>
      <c r="K28" s="139"/>
      <c r="L28" s="139"/>
      <c r="M28" s="139"/>
      <c r="N28" s="14"/>
      <c r="O28" s="33">
        <f t="shared" ref="O28:O34" si="10">IF($D28="MWh/yr (LHV)",$E28,$J28*$E28*(1-$L28)/3.6)</f>
        <v>0</v>
      </c>
      <c r="P28" s="3"/>
      <c r="Q28" s="3"/>
      <c r="R28" s="3"/>
      <c r="S28" s="3"/>
      <c r="T28" s="138">
        <v>1000</v>
      </c>
      <c r="U28" s="149"/>
      <c r="V28" s="138" t="s">
        <v>351</v>
      </c>
      <c r="W28" s="129" t="str">
        <f t="shared" ref="W28:W34" si="11">IFERROR(IF(D28="tonnes/yr", $T28*$E28/($O$19*3.6), $U28*$E28*3.6/($O$19*3.6)), "Unfilled fields on left")</f>
        <v>Unfilled fields on left</v>
      </c>
      <c r="Y28" s="13"/>
      <c r="Z28" s="153" t="str">
        <f t="shared" si="9"/>
        <v>Missing information in this row. Leave the 'Description of input/output' (Column C) blank for this row if it is not used in this module</v>
      </c>
    </row>
    <row r="29" spans="2:26" s="6" customFormat="1">
      <c r="B29" s="127" t="s">
        <v>352</v>
      </c>
      <c r="C29" s="128" t="s">
        <v>353</v>
      </c>
      <c r="D29" s="8" t="s">
        <v>322</v>
      </c>
      <c r="E29" s="137"/>
      <c r="F29" s="137"/>
      <c r="G29" s="137"/>
      <c r="H29" s="139"/>
      <c r="I29" s="139"/>
      <c r="J29" s="139"/>
      <c r="K29" s="139"/>
      <c r="L29" s="139"/>
      <c r="M29" s="139"/>
      <c r="N29" s="14"/>
      <c r="O29" s="33">
        <f t="shared" si="10"/>
        <v>0</v>
      </c>
      <c r="P29" s="3"/>
      <c r="Q29" s="3"/>
      <c r="R29" s="3"/>
      <c r="S29" s="3"/>
      <c r="T29" s="138">
        <v>28000</v>
      </c>
      <c r="U29" s="149"/>
      <c r="V29" s="138" t="s">
        <v>354</v>
      </c>
      <c r="W29" s="129" t="str">
        <f t="shared" si="11"/>
        <v>Unfilled fields on left</v>
      </c>
      <c r="Y29" s="13"/>
      <c r="Z29" s="153" t="str">
        <f t="shared" si="9"/>
        <v>Missing information in this row. Leave the 'Description of input/output' (Column C) blank for this row if it is not used in this module</v>
      </c>
    </row>
    <row r="30" spans="2:26" s="6" customFormat="1">
      <c r="B30" s="127" t="s">
        <v>352</v>
      </c>
      <c r="C30" s="128" t="s">
        <v>355</v>
      </c>
      <c r="D30" s="8" t="s">
        <v>322</v>
      </c>
      <c r="E30" s="137"/>
      <c r="F30" s="137"/>
      <c r="G30" s="137"/>
      <c r="H30" s="139"/>
      <c r="I30" s="139"/>
      <c r="J30" s="139"/>
      <c r="K30" s="139"/>
      <c r="L30" s="139"/>
      <c r="M30" s="139"/>
      <c r="N30" s="14"/>
      <c r="O30" s="33">
        <f t="shared" si="10"/>
        <v>0</v>
      </c>
      <c r="P30" s="3"/>
      <c r="Q30" s="3"/>
      <c r="R30" s="3"/>
      <c r="S30" s="3"/>
      <c r="T30" s="138">
        <v>265000</v>
      </c>
      <c r="U30" s="149"/>
      <c r="V30" s="138" t="s">
        <v>354</v>
      </c>
      <c r="W30" s="129" t="str">
        <f t="shared" si="11"/>
        <v>Unfilled fields on left</v>
      </c>
      <c r="Y30" s="13"/>
      <c r="Z30" s="153" t="str">
        <f t="shared" si="9"/>
        <v>Missing information in this row. Leave the 'Description of input/output' (Column C) blank for this row if it is not used in this module</v>
      </c>
    </row>
    <row r="31" spans="2:26" s="6" customFormat="1">
      <c r="B31" s="127"/>
      <c r="C31" s="128"/>
      <c r="D31" s="8"/>
      <c r="E31" s="137"/>
      <c r="F31" s="137"/>
      <c r="G31" s="137"/>
      <c r="H31" s="139"/>
      <c r="I31" s="139"/>
      <c r="J31" s="139"/>
      <c r="K31" s="139"/>
      <c r="L31" s="139"/>
      <c r="M31" s="139"/>
      <c r="N31" s="14"/>
      <c r="O31" s="33">
        <f t="shared" si="10"/>
        <v>0</v>
      </c>
      <c r="P31" s="3"/>
      <c r="Q31" s="3"/>
      <c r="R31" s="3"/>
      <c r="S31" s="3"/>
      <c r="T31" s="138"/>
      <c r="U31" s="149"/>
      <c r="V31" s="138"/>
      <c r="W31" s="129" t="str">
        <f t="shared" si="11"/>
        <v>Unfilled fields on left</v>
      </c>
      <c r="Y31" s="13"/>
      <c r="Z31" s="153" t="str">
        <f t="shared" si="9"/>
        <v/>
      </c>
    </row>
    <row r="32" spans="2:26" s="6" customFormat="1">
      <c r="B32" s="127"/>
      <c r="C32" s="128"/>
      <c r="D32" s="8"/>
      <c r="E32" s="137"/>
      <c r="F32" s="137"/>
      <c r="G32" s="137"/>
      <c r="H32" s="139"/>
      <c r="I32" s="139"/>
      <c r="J32" s="139"/>
      <c r="K32" s="139"/>
      <c r="L32" s="139"/>
      <c r="M32" s="139"/>
      <c r="N32" s="14"/>
      <c r="O32" s="33">
        <f t="shared" si="10"/>
        <v>0</v>
      </c>
      <c r="P32" s="3"/>
      <c r="Q32" s="3"/>
      <c r="R32" s="3"/>
      <c r="S32" s="3"/>
      <c r="T32" s="138"/>
      <c r="U32" s="149"/>
      <c r="V32" s="138"/>
      <c r="W32" s="129" t="str">
        <f t="shared" si="11"/>
        <v>Unfilled fields on left</v>
      </c>
      <c r="Y32" s="13"/>
      <c r="Z32" s="153" t="str">
        <f t="shared" si="9"/>
        <v/>
      </c>
    </row>
    <row r="33" spans="2:26" s="6" customFormat="1">
      <c r="B33" s="127"/>
      <c r="C33" s="128"/>
      <c r="D33" s="8"/>
      <c r="E33" s="137"/>
      <c r="F33" s="137"/>
      <c r="G33" s="137"/>
      <c r="H33" s="139"/>
      <c r="I33" s="139"/>
      <c r="J33" s="139"/>
      <c r="K33" s="139"/>
      <c r="L33" s="139"/>
      <c r="M33" s="139"/>
      <c r="N33" s="14"/>
      <c r="O33" s="33">
        <f t="shared" si="10"/>
        <v>0</v>
      </c>
      <c r="P33" s="3"/>
      <c r="Q33" s="3"/>
      <c r="R33" s="3"/>
      <c r="S33" s="3"/>
      <c r="T33" s="138"/>
      <c r="U33" s="149"/>
      <c r="V33" s="138"/>
      <c r="W33" s="129" t="str">
        <f t="shared" si="11"/>
        <v>Unfilled fields on left</v>
      </c>
      <c r="Y33" s="13"/>
      <c r="Z33" s="153" t="str">
        <f t="shared" si="9"/>
        <v/>
      </c>
    </row>
    <row r="34" spans="2:26">
      <c r="B34" s="9"/>
      <c r="C34" s="8"/>
      <c r="D34" s="8"/>
      <c r="E34" s="137"/>
      <c r="F34" s="137"/>
      <c r="G34" s="137"/>
      <c r="H34" s="139"/>
      <c r="I34" s="139"/>
      <c r="J34" s="139"/>
      <c r="K34" s="139"/>
      <c r="L34" s="139"/>
      <c r="M34" s="139"/>
      <c r="N34" s="14"/>
      <c r="O34" s="33">
        <f t="shared" si="10"/>
        <v>0</v>
      </c>
      <c r="P34" s="3"/>
      <c r="T34" s="16"/>
      <c r="U34" s="15"/>
      <c r="V34" s="16"/>
      <c r="W34" s="129" t="str">
        <f t="shared" si="11"/>
        <v>Unfilled fields on left</v>
      </c>
      <c r="X34" s="6"/>
      <c r="Y34" s="13"/>
      <c r="Z34" s="153" t="str">
        <f t="shared" si="9"/>
        <v/>
      </c>
    </row>
    <row r="35" spans="2:26">
      <c r="C35" s="10"/>
      <c r="D35" s="10"/>
      <c r="E35" s="11"/>
      <c r="F35" s="10"/>
      <c r="H35" s="12"/>
      <c r="I35" s="12"/>
      <c r="J35" s="12"/>
      <c r="K35" s="12"/>
      <c r="L35" s="12"/>
      <c r="M35" s="12"/>
      <c r="N35" s="14"/>
      <c r="O35" s="12"/>
      <c r="P35" s="3"/>
      <c r="T35" s="12"/>
      <c r="U35" s="15"/>
      <c r="V35" s="12"/>
      <c r="W35" s="28"/>
      <c r="Z35" s="3"/>
    </row>
    <row r="36" spans="2:26">
      <c r="N36" s="14"/>
      <c r="P36" s="3"/>
      <c r="V36" s="25" t="s">
        <v>356</v>
      </c>
      <c r="W36" s="131">
        <f>SUM(W4:W35)</f>
        <v>0</v>
      </c>
      <c r="Z36" s="3"/>
    </row>
    <row r="37" spans="2:26">
      <c r="B37" s="126" t="s">
        <v>357</v>
      </c>
      <c r="C37" s="122"/>
      <c r="D37" s="122"/>
      <c r="E37" s="122"/>
      <c r="P37" s="3"/>
      <c r="Z37" s="3"/>
    </row>
    <row r="38" spans="2:26">
      <c r="B38" s="9" t="s">
        <v>358</v>
      </c>
      <c r="C38" s="8" t="s">
        <v>359</v>
      </c>
      <c r="D38" s="8" t="s">
        <v>360</v>
      </c>
      <c r="E38" s="8"/>
    </row>
    <row r="39" spans="2:26">
      <c r="B39" s="9"/>
      <c r="C39" s="8"/>
      <c r="D39" s="8"/>
      <c r="E39" s="9"/>
    </row>
    <row r="40" spans="2:26">
      <c r="B40" s="9"/>
      <c r="C40" s="8"/>
      <c r="D40" s="8"/>
      <c r="E40" s="9"/>
    </row>
    <row r="41" spans="2:26">
      <c r="B41" s="9"/>
      <c r="C41" s="9"/>
      <c r="D41" s="9"/>
      <c r="E41" s="9"/>
    </row>
    <row r="42" spans="2:26">
      <c r="E42" s="3"/>
      <c r="H42" s="3"/>
    </row>
    <row r="43" spans="2:26">
      <c r="E43" s="3"/>
      <c r="H43" s="3"/>
    </row>
    <row r="44" spans="2:26">
      <c r="E44" s="3"/>
      <c r="H44" s="3"/>
    </row>
    <row r="45" spans="2:26">
      <c r="E45" s="3"/>
      <c r="H45" s="3"/>
    </row>
    <row r="46" spans="2:26">
      <c r="E46" s="3"/>
      <c r="H46" s="3"/>
    </row>
    <row r="47" spans="2:26">
      <c r="E47" s="3"/>
      <c r="H47" s="3"/>
    </row>
    <row r="48" spans="2:26">
      <c r="E48" s="3"/>
      <c r="H48" s="3"/>
    </row>
    <row r="49" spans="5:8">
      <c r="E49" s="3"/>
      <c r="H49" s="3"/>
    </row>
    <row r="50" spans="5:8">
      <c r="E50" s="3"/>
      <c r="H50" s="3"/>
    </row>
    <row r="51" spans="5:8">
      <c r="E51" s="3"/>
      <c r="H51" s="3"/>
    </row>
    <row r="52" spans="5:8">
      <c r="E52" s="3"/>
      <c r="H52" s="3"/>
    </row>
    <row r="53" spans="5:8">
      <c r="E53" s="3"/>
      <c r="H53" s="3"/>
    </row>
    <row r="54" spans="5:8">
      <c r="E54" s="3"/>
      <c r="H54" s="3"/>
    </row>
  </sheetData>
  <dataValidations count="2">
    <dataValidation type="list" allowBlank="1" showInputMessage="1" showErrorMessage="1" sqref="D5 D7:D16 D18:D21 D23:D34" xr:uid="{2B78AC28-7B51-442E-A11D-0042E59CEC0D}">
      <formula1>"tonnes/yr, MWh/yr (LHV)"</formula1>
    </dataValidation>
    <dataValidation type="custom" allowBlank="1" showInputMessage="1" showErrorMessage="1" error="Please do not change" sqref="O5 O8:O16 O19:O21 P19 R19:S21 O24:O34 Z19:Z21 W24:W34 Z24:Z34 W36 Z8:Z16 Z5 W8:W16" xr:uid="{4CB5F323-5241-401C-942C-380A572C135E}">
      <formula1>"Please do not change"</formula1>
    </dataValidation>
  </dataValidations>
  <pageMargins left="0.70000000000000007" right="0.70000000000000007" top="0.75" bottom="0.75" header="0.30000000000000004" footer="0.30000000000000004"/>
  <pageSetup paperSize="9" orientation="portrait" horizontalDpi="0" verticalDpi="0" r:id="rId1"/>
  <ignoredErrors>
    <ignoredError sqref="U29 U28 U34 U30" unlockedFormula="1"/>
  </ignoredErrors>
  <drawing r:id="rId2"/>
  <legacyDrawing r:id="rId3"/>
  <extLst>
    <ext xmlns:x14="http://schemas.microsoft.com/office/spreadsheetml/2009/9/main" uri="{78C0D931-6437-407d-A8EE-F0AAD7539E65}">
      <x14:conditionalFormattings>
        <x14:conditionalFormatting xmlns:xm="http://schemas.microsoft.com/office/excel/2006/main">
          <x14:cfRule type="expression" priority="1" id="{1B372DAB-8AD3-42F0-BF5B-EC01B182C7A5}">
            <xm:f>OR(Guidance!$C$17="Yes",Guidance!$C$17="")</xm:f>
            <x14:dxf>
              <font>
                <color theme="0"/>
              </font>
              <fill>
                <patternFill>
                  <bgColor theme="0"/>
                </patternFill>
              </fill>
              <border>
                <left/>
                <right/>
                <top/>
                <bottom/>
                <vertical/>
                <horizontal/>
              </border>
            </x14:dxf>
          </x14:cfRule>
          <xm:sqref>A1</xm:sqref>
        </x14:conditionalFormatting>
        <x14:conditionalFormatting xmlns:xm="http://schemas.microsoft.com/office/excel/2006/main">
          <x14:cfRule type="expression" priority="24" id="{7A44F057-94CE-4494-B066-664EEC10BE2A}">
            <xm:f>Guidance!$C$17="No"</xm:f>
            <x14:dxf>
              <font>
                <color theme="0"/>
              </font>
              <fill>
                <patternFill>
                  <bgColor theme="0"/>
                </patternFill>
              </fill>
              <border>
                <left/>
                <right/>
                <top/>
                <bottom/>
                <vertical/>
                <horizontal/>
              </border>
            </x14:dxf>
          </x14:cfRule>
          <xm:sqref>A2:Z100</xm:sqref>
        </x14:conditionalFormatting>
      </x14:conditionalFormattings>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tabColor theme="9" tint="0.79998168889431442"/>
  </sheetPr>
  <dimension ref="A1:Z66"/>
  <sheetViews>
    <sheetView showGridLines="0" zoomScale="85" zoomScaleNormal="85" workbookViewId="0"/>
  </sheetViews>
  <sheetFormatPr defaultColWidth="7.28515625" defaultRowHeight="15"/>
  <cols>
    <col min="1" max="1" width="5.28515625" style="3" customWidth="1"/>
    <col min="2" max="2" width="25" style="3" bestFit="1" customWidth="1"/>
    <col min="3" max="3" width="39" style="3" bestFit="1" customWidth="1"/>
    <col min="4" max="4" width="14.42578125" style="3" customWidth="1"/>
    <col min="5" max="5" width="15.28515625" style="5" customWidth="1"/>
    <col min="6" max="6" width="18.140625" style="3" customWidth="1"/>
    <col min="7" max="7" width="17" style="3" customWidth="1"/>
    <col min="8" max="8" width="11.85546875" style="4" customWidth="1"/>
    <col min="9" max="9" width="13.5703125" style="4" customWidth="1"/>
    <col min="10" max="10" width="16.5703125" style="4" customWidth="1"/>
    <col min="11" max="11" width="11" style="4" customWidth="1"/>
    <col min="12" max="12" width="12.28515625" style="4" customWidth="1"/>
    <col min="13" max="13" width="13" style="4" customWidth="1"/>
    <col min="14" max="14" width="16.5703125" style="4" customWidth="1"/>
    <col min="15" max="15" width="14" style="4" customWidth="1"/>
    <col min="16" max="16" width="19.140625" customWidth="1"/>
    <col min="17" max="17" width="5.85546875" style="3" customWidth="1"/>
    <col min="18" max="18" width="16" style="3" customWidth="1"/>
    <col min="19" max="19" width="19.7109375" style="3" customWidth="1"/>
    <col min="20" max="21" width="20.7109375" style="4" customWidth="1"/>
    <col min="22" max="22" width="16.28515625" style="4" customWidth="1"/>
    <col min="23" max="23" width="22.7109375" style="27" customWidth="1"/>
    <col min="24" max="24" width="7.28515625" style="3" customWidth="1"/>
    <col min="25" max="25" width="21.28515625" style="3" customWidth="1"/>
    <col min="27" max="16384" width="7.28515625" style="3"/>
  </cols>
  <sheetData>
    <row r="1" spans="1:26">
      <c r="A1" s="150" t="s">
        <v>297</v>
      </c>
    </row>
    <row r="2" spans="1:26" ht="94.5" customHeight="1" thickBot="1">
      <c r="B2" s="2" t="s">
        <v>298</v>
      </c>
      <c r="C2" s="2" t="s">
        <v>299</v>
      </c>
      <c r="D2" s="2" t="s">
        <v>23</v>
      </c>
      <c r="E2" s="7" t="s">
        <v>300</v>
      </c>
      <c r="F2" s="2" t="s">
        <v>301</v>
      </c>
      <c r="G2" s="2" t="s">
        <v>302</v>
      </c>
      <c r="H2" s="2" t="s">
        <v>303</v>
      </c>
      <c r="I2" s="2" t="s">
        <v>304</v>
      </c>
      <c r="J2" s="2" t="s">
        <v>305</v>
      </c>
      <c r="K2" s="2" t="s">
        <v>306</v>
      </c>
      <c r="L2" s="2" t="s">
        <v>307</v>
      </c>
      <c r="M2" s="2" t="s">
        <v>308</v>
      </c>
      <c r="N2" s="2" t="s">
        <v>309</v>
      </c>
      <c r="O2" s="2" t="s">
        <v>310</v>
      </c>
      <c r="P2" s="2" t="s">
        <v>311</v>
      </c>
      <c r="Q2" s="2"/>
      <c r="R2" s="26" t="s">
        <v>312</v>
      </c>
      <c r="S2" s="2" t="s">
        <v>313</v>
      </c>
      <c r="T2" s="2" t="s">
        <v>314</v>
      </c>
      <c r="U2" s="2" t="s">
        <v>315</v>
      </c>
      <c r="V2" s="2" t="s">
        <v>316</v>
      </c>
      <c r="W2" s="26" t="s">
        <v>317</v>
      </c>
      <c r="X2" s="26"/>
      <c r="Y2" s="2" t="s">
        <v>318</v>
      </c>
    </row>
    <row r="3" spans="1:26" ht="15.75" thickTop="1"/>
    <row r="4" spans="1:26">
      <c r="B4" s="126" t="s">
        <v>319</v>
      </c>
      <c r="C4" s="122"/>
      <c r="D4" s="122"/>
      <c r="E4" s="123"/>
      <c r="F4" s="122"/>
      <c r="G4" s="124"/>
      <c r="H4" s="125"/>
      <c r="I4" s="125"/>
      <c r="J4" s="125"/>
      <c r="K4" s="125"/>
      <c r="L4" s="125"/>
      <c r="M4" s="125"/>
      <c r="N4" s="125"/>
      <c r="O4" s="125"/>
      <c r="P4" s="125"/>
      <c r="Q4" s="125"/>
      <c r="R4" s="125"/>
      <c r="S4" s="125"/>
      <c r="T4" s="125"/>
      <c r="U4" s="125"/>
      <c r="V4" s="125"/>
      <c r="W4" s="125"/>
      <c r="X4" s="125"/>
      <c r="Y4" s="125"/>
      <c r="Z4" s="3"/>
    </row>
    <row r="5" spans="1:26">
      <c r="B5" s="9" t="s">
        <v>320</v>
      </c>
      <c r="C5" s="128" t="str">
        <f>'Feedstock transport'!C19</f>
        <v>e.g. Fossil fraction of MSW</v>
      </c>
      <c r="D5" s="8" t="s">
        <v>322</v>
      </c>
      <c r="E5" s="139"/>
      <c r="F5" s="137"/>
      <c r="G5" s="137"/>
      <c r="H5" s="139"/>
      <c r="I5" s="139" t="s">
        <v>190</v>
      </c>
      <c r="J5" s="139"/>
      <c r="K5" s="139"/>
      <c r="L5" s="139"/>
      <c r="M5" s="139"/>
      <c r="N5" s="14"/>
      <c r="O5" s="33">
        <f t="shared" ref="O5" si="0">IF($D5="MWh/yr (LHV)",$E5,$J5*$E5*(1-$L5)/3.6)</f>
        <v>0</v>
      </c>
      <c r="P5" s="3"/>
      <c r="T5" s="3"/>
      <c r="U5" s="3"/>
      <c r="V5" s="3"/>
      <c r="W5" s="3"/>
      <c r="Z5" s="153" t="str">
        <f>IF(AND(C5&lt;&gt;"",OR(E5="",J5="",L5="")),"Missing information in this row","")</f>
        <v>Missing information in this row</v>
      </c>
    </row>
    <row r="6" spans="1:26">
      <c r="E6" s="10"/>
      <c r="F6" s="10"/>
      <c r="G6" s="10"/>
      <c r="H6" s="10"/>
      <c r="I6" s="10"/>
      <c r="J6" s="10"/>
      <c r="K6" s="10"/>
      <c r="L6" s="10"/>
      <c r="M6" s="10"/>
      <c r="N6" s="3"/>
      <c r="O6" s="3"/>
      <c r="P6" s="3"/>
      <c r="T6" s="3"/>
      <c r="U6" s="3"/>
      <c r="V6" s="3"/>
      <c r="W6" s="3"/>
      <c r="Z6" s="3"/>
    </row>
    <row r="7" spans="1:26">
      <c r="B7" s="126" t="s">
        <v>323</v>
      </c>
      <c r="C7" s="122"/>
      <c r="D7" s="122"/>
      <c r="E7" s="143"/>
      <c r="F7" s="144"/>
      <c r="G7" s="144"/>
      <c r="H7" s="140"/>
      <c r="I7" s="140"/>
      <c r="J7" s="140"/>
      <c r="K7" s="140"/>
      <c r="L7" s="140"/>
      <c r="M7" s="140"/>
      <c r="N7" s="125"/>
      <c r="O7" s="125"/>
      <c r="P7" s="125"/>
      <c r="Q7" s="125"/>
      <c r="R7" s="125"/>
      <c r="S7" s="125"/>
      <c r="T7" s="125"/>
      <c r="U7" s="125"/>
      <c r="V7" s="125"/>
      <c r="W7" s="125"/>
      <c r="X7" s="125"/>
      <c r="Y7" s="125"/>
      <c r="Z7" s="3"/>
    </row>
    <row r="8" spans="1:26">
      <c r="B8" s="127" t="s">
        <v>324</v>
      </c>
      <c r="C8" s="128" t="s">
        <v>325</v>
      </c>
      <c r="D8" s="8" t="s">
        <v>326</v>
      </c>
      <c r="E8" s="139"/>
      <c r="F8" s="137"/>
      <c r="G8" s="137"/>
      <c r="H8" s="139"/>
      <c r="I8" s="139"/>
      <c r="J8" s="139"/>
      <c r="K8" s="139"/>
      <c r="L8" s="139"/>
      <c r="M8" s="139"/>
      <c r="N8" s="14"/>
      <c r="O8" s="33">
        <f t="shared" ref="O8:O17" si="1">IF($D8="MWh/yr (LHV)",$E8,$J8*$E8*(1-$L8)/3.6)</f>
        <v>0</v>
      </c>
      <c r="P8" s="3"/>
      <c r="T8" s="141" t="str">
        <f t="shared" ref="T8:T17" si="2">IF(B8="", "", IF(D8="MWh/yr (LHV)", "Use column to right", "Enter data here"))</f>
        <v>Use column to right</v>
      </c>
      <c r="U8" s="141" t="str">
        <f t="shared" ref="U8:U17" si="3">IF(B8="", "", IF(D8="MWh/yr (LHV)", "Enter data here", "Use column to left"))</f>
        <v>Enter data here</v>
      </c>
      <c r="V8" s="138" t="s">
        <v>327</v>
      </c>
      <c r="W8" s="129" t="str">
        <f t="shared" ref="W8:W17" si="4">IFERROR(IF(D8="tonnes/yr", $T8*$E8/($O$20*3.6), $U8*$E8*3.6/($O$20*3.6)), "Unfilled fields on left")</f>
        <v>Unfilled fields on left</v>
      </c>
      <c r="Y8" s="13"/>
      <c r="Z8" s="153" t="str">
        <f t="shared" ref="Z8:Z17" si="5">IF(AND(C8&lt;&gt;"",OR(E8="",J8="",L8="",T8="Enter data here",U8="Enter data here")),"Missing information in this row. Leave the 'Description of input/output' (Column C) blank for this row if it is not used in this module","")</f>
        <v>Missing information in this row. Leave the 'Description of input/output' (Column C) blank for this row if it is not used in this module</v>
      </c>
    </row>
    <row r="9" spans="1:26">
      <c r="B9" s="127" t="s">
        <v>324</v>
      </c>
      <c r="C9" s="128" t="s">
        <v>328</v>
      </c>
      <c r="D9" s="8" t="s">
        <v>326</v>
      </c>
      <c r="E9" s="139"/>
      <c r="F9" s="137"/>
      <c r="G9" s="137"/>
      <c r="H9" s="139"/>
      <c r="I9" s="139"/>
      <c r="J9" s="139"/>
      <c r="K9" s="139"/>
      <c r="L9" s="139"/>
      <c r="M9" s="139"/>
      <c r="N9" s="14"/>
      <c r="O9" s="33">
        <f t="shared" si="1"/>
        <v>0</v>
      </c>
      <c r="P9" s="3"/>
      <c r="T9" s="141" t="str">
        <f t="shared" si="2"/>
        <v>Use column to right</v>
      </c>
      <c r="U9" s="141" t="str">
        <f t="shared" si="3"/>
        <v>Enter data here</v>
      </c>
      <c r="V9" s="138" t="s">
        <v>327</v>
      </c>
      <c r="W9" s="129" t="str">
        <f t="shared" si="4"/>
        <v>Unfilled fields on left</v>
      </c>
      <c r="Y9" s="13"/>
      <c r="Z9" s="153" t="str">
        <f t="shared" si="5"/>
        <v>Missing information in this row. Leave the 'Description of input/output' (Column C) blank for this row if it is not used in this module</v>
      </c>
    </row>
    <row r="10" spans="1:26" s="6" customFormat="1">
      <c r="B10" s="127" t="s">
        <v>324</v>
      </c>
      <c r="C10" s="128" t="s">
        <v>329</v>
      </c>
      <c r="D10" s="8" t="s">
        <v>322</v>
      </c>
      <c r="E10" s="137"/>
      <c r="F10" s="137"/>
      <c r="G10" s="137"/>
      <c r="H10" s="139"/>
      <c r="I10" s="139"/>
      <c r="J10" s="139"/>
      <c r="K10" s="139"/>
      <c r="L10" s="139"/>
      <c r="M10" s="139"/>
      <c r="N10" s="14"/>
      <c r="O10" s="33">
        <f t="shared" si="1"/>
        <v>0</v>
      </c>
      <c r="P10" s="3"/>
      <c r="Q10" s="3"/>
      <c r="R10" s="3"/>
      <c r="S10" s="3"/>
      <c r="T10" s="141" t="str">
        <f t="shared" si="2"/>
        <v>Enter data here</v>
      </c>
      <c r="U10" s="141" t="str">
        <f t="shared" si="3"/>
        <v>Use column to left</v>
      </c>
      <c r="V10" s="138" t="s">
        <v>327</v>
      </c>
      <c r="W10" s="129" t="str">
        <f t="shared" si="4"/>
        <v>Unfilled fields on left</v>
      </c>
      <c r="Y10" s="17"/>
      <c r="Z10" s="153" t="str">
        <f t="shared" si="5"/>
        <v>Missing information in this row. Leave the 'Description of input/output' (Column C) blank for this row if it is not used in this module</v>
      </c>
    </row>
    <row r="11" spans="1:26" s="6" customFormat="1">
      <c r="B11" s="127" t="s">
        <v>324</v>
      </c>
      <c r="C11" s="128" t="s">
        <v>330</v>
      </c>
      <c r="D11" s="8" t="s">
        <v>322</v>
      </c>
      <c r="E11" s="137"/>
      <c r="F11" s="137"/>
      <c r="G11" s="137"/>
      <c r="H11" s="139"/>
      <c r="I11" s="139"/>
      <c r="J11" s="139"/>
      <c r="K11" s="139"/>
      <c r="L11" s="139"/>
      <c r="M11" s="139"/>
      <c r="N11" s="14"/>
      <c r="O11" s="33">
        <f t="shared" si="1"/>
        <v>0</v>
      </c>
      <c r="P11" s="3"/>
      <c r="Q11" s="3"/>
      <c r="R11" s="3"/>
      <c r="S11" s="3"/>
      <c r="T11" s="141" t="str">
        <f t="shared" si="2"/>
        <v>Enter data here</v>
      </c>
      <c r="U11" s="141" t="str">
        <f t="shared" si="3"/>
        <v>Use column to left</v>
      </c>
      <c r="V11" s="138" t="s">
        <v>327</v>
      </c>
      <c r="W11" s="129" t="str">
        <f t="shared" si="4"/>
        <v>Unfilled fields on left</v>
      </c>
      <c r="Y11" s="17"/>
      <c r="Z11" s="153" t="str">
        <f t="shared" si="5"/>
        <v>Missing information in this row. Leave the 'Description of input/output' (Column C) blank for this row if it is not used in this module</v>
      </c>
    </row>
    <row r="12" spans="1:26" s="6" customFormat="1">
      <c r="B12" s="127" t="s">
        <v>324</v>
      </c>
      <c r="C12" s="128" t="s">
        <v>361</v>
      </c>
      <c r="D12" s="8" t="s">
        <v>326</v>
      </c>
      <c r="E12" s="137"/>
      <c r="F12" s="137"/>
      <c r="G12" s="137"/>
      <c r="H12" s="139"/>
      <c r="I12" s="139"/>
      <c r="J12" s="138" t="s">
        <v>362</v>
      </c>
      <c r="K12" s="139"/>
      <c r="L12" s="139"/>
      <c r="M12" s="139"/>
      <c r="N12" s="14"/>
      <c r="O12" s="33">
        <f>IF($D12="MWh/yr (LHV)",$E12,$J12*$E12/3.6)</f>
        <v>0</v>
      </c>
      <c r="P12" s="3"/>
      <c r="Q12" s="3"/>
      <c r="R12" s="3"/>
      <c r="S12" s="3"/>
      <c r="T12" s="141" t="str">
        <f t="shared" si="2"/>
        <v>Use column to right</v>
      </c>
      <c r="U12" s="141" t="str">
        <f t="shared" si="3"/>
        <v>Enter data here</v>
      </c>
      <c r="V12" s="138" t="s">
        <v>327</v>
      </c>
      <c r="W12" s="129" t="str">
        <f t="shared" si="4"/>
        <v>Unfilled fields on left</v>
      </c>
      <c r="Y12" s="17"/>
      <c r="Z12" s="153" t="str">
        <f t="shared" si="5"/>
        <v>Missing information in this row. Leave the 'Description of input/output' (Column C) blank for this row if it is not used in this module</v>
      </c>
    </row>
    <row r="13" spans="1:26">
      <c r="B13" s="127" t="s">
        <v>331</v>
      </c>
      <c r="C13" s="128" t="s">
        <v>332</v>
      </c>
      <c r="D13" s="8" t="s">
        <v>322</v>
      </c>
      <c r="E13" s="137"/>
      <c r="F13" s="137"/>
      <c r="G13" s="137"/>
      <c r="H13" s="139"/>
      <c r="I13" s="139"/>
      <c r="J13" s="139"/>
      <c r="K13" s="139"/>
      <c r="L13" s="139"/>
      <c r="M13" s="139"/>
      <c r="N13" s="14"/>
      <c r="O13" s="33">
        <f t="shared" si="1"/>
        <v>0</v>
      </c>
      <c r="P13" s="3"/>
      <c r="T13" s="141" t="str">
        <f t="shared" si="2"/>
        <v>Enter data here</v>
      </c>
      <c r="U13" s="141" t="str">
        <f t="shared" si="3"/>
        <v>Use column to left</v>
      </c>
      <c r="V13" s="138" t="s">
        <v>327</v>
      </c>
      <c r="W13" s="129" t="str">
        <f t="shared" si="4"/>
        <v>Unfilled fields on left</v>
      </c>
      <c r="Y13" s="17"/>
      <c r="Z13" s="153" t="str">
        <f t="shared" si="5"/>
        <v>Missing information in this row. Leave the 'Description of input/output' (Column C) blank for this row if it is not used in this module</v>
      </c>
    </row>
    <row r="14" spans="1:26">
      <c r="B14" s="127" t="s">
        <v>331</v>
      </c>
      <c r="C14" s="128" t="s">
        <v>333</v>
      </c>
      <c r="D14" s="8" t="s">
        <v>322</v>
      </c>
      <c r="E14" s="137"/>
      <c r="F14" s="137"/>
      <c r="G14" s="137"/>
      <c r="H14" s="139"/>
      <c r="I14" s="139"/>
      <c r="J14" s="139"/>
      <c r="K14" s="139"/>
      <c r="L14" s="139"/>
      <c r="M14" s="139"/>
      <c r="N14" s="14"/>
      <c r="O14" s="33">
        <f t="shared" si="1"/>
        <v>0</v>
      </c>
      <c r="P14" s="3"/>
      <c r="T14" s="141" t="str">
        <f t="shared" si="2"/>
        <v>Enter data here</v>
      </c>
      <c r="U14" s="141" t="str">
        <f t="shared" si="3"/>
        <v>Use column to left</v>
      </c>
      <c r="V14" s="138" t="s">
        <v>327</v>
      </c>
      <c r="W14" s="129" t="str">
        <f t="shared" si="4"/>
        <v>Unfilled fields on left</v>
      </c>
      <c r="Y14" s="17"/>
      <c r="Z14" s="153" t="str">
        <f t="shared" si="5"/>
        <v>Missing information in this row. Leave the 'Description of input/output' (Column C) blank for this row if it is not used in this module</v>
      </c>
    </row>
    <row r="15" spans="1:26">
      <c r="B15" s="127" t="s">
        <v>334</v>
      </c>
      <c r="C15" s="128" t="s">
        <v>335</v>
      </c>
      <c r="D15" s="8" t="s">
        <v>322</v>
      </c>
      <c r="E15" s="137"/>
      <c r="F15" s="137"/>
      <c r="G15" s="137"/>
      <c r="H15" s="139"/>
      <c r="I15" s="139"/>
      <c r="J15" s="139"/>
      <c r="K15" s="139"/>
      <c r="L15" s="139"/>
      <c r="M15" s="139"/>
      <c r="N15" s="14"/>
      <c r="O15" s="33">
        <f t="shared" si="1"/>
        <v>0</v>
      </c>
      <c r="P15" s="3"/>
      <c r="T15" s="141" t="str">
        <f t="shared" si="2"/>
        <v>Enter data here</v>
      </c>
      <c r="U15" s="141" t="str">
        <f t="shared" si="3"/>
        <v>Use column to left</v>
      </c>
      <c r="V15" s="138" t="s">
        <v>327</v>
      </c>
      <c r="W15" s="129" t="str">
        <f t="shared" si="4"/>
        <v>Unfilled fields on left</v>
      </c>
      <c r="Y15" s="17"/>
      <c r="Z15" s="153" t="str">
        <f t="shared" si="5"/>
        <v>Missing information in this row. Leave the 'Description of input/output' (Column C) blank for this row if it is not used in this module</v>
      </c>
    </row>
    <row r="16" spans="1:26">
      <c r="B16" s="127" t="s">
        <v>334</v>
      </c>
      <c r="C16" s="128" t="s">
        <v>336</v>
      </c>
      <c r="D16" s="8" t="s">
        <v>322</v>
      </c>
      <c r="E16" s="137"/>
      <c r="F16" s="137"/>
      <c r="G16" s="137"/>
      <c r="H16" s="139"/>
      <c r="I16" s="139"/>
      <c r="J16" s="139"/>
      <c r="K16" s="139"/>
      <c r="L16" s="139"/>
      <c r="M16" s="139"/>
      <c r="N16" s="14"/>
      <c r="O16" s="33">
        <f t="shared" si="1"/>
        <v>0</v>
      </c>
      <c r="P16" s="3"/>
      <c r="T16" s="141" t="str">
        <f t="shared" si="2"/>
        <v>Enter data here</v>
      </c>
      <c r="U16" s="141" t="str">
        <f t="shared" si="3"/>
        <v>Use column to left</v>
      </c>
      <c r="V16" s="138" t="s">
        <v>327</v>
      </c>
      <c r="W16" s="129" t="str">
        <f t="shared" si="4"/>
        <v>Unfilled fields on left</v>
      </c>
      <c r="Y16" s="17"/>
      <c r="Z16" s="153" t="str">
        <f t="shared" si="5"/>
        <v>Missing information in this row. Leave the 'Description of input/output' (Column C) blank for this row if it is not used in this module</v>
      </c>
    </row>
    <row r="17" spans="2:26">
      <c r="B17" s="8"/>
      <c r="C17" s="9"/>
      <c r="D17" s="8"/>
      <c r="E17" s="137"/>
      <c r="F17" s="137"/>
      <c r="G17" s="137"/>
      <c r="H17" s="139"/>
      <c r="I17" s="139"/>
      <c r="J17" s="139"/>
      <c r="K17" s="139"/>
      <c r="L17" s="139"/>
      <c r="M17" s="139"/>
      <c r="N17" s="14"/>
      <c r="O17" s="33">
        <f t="shared" si="1"/>
        <v>0</v>
      </c>
      <c r="P17" s="3"/>
      <c r="T17" s="141" t="str">
        <f t="shared" si="2"/>
        <v/>
      </c>
      <c r="U17" s="141" t="str">
        <f t="shared" si="3"/>
        <v/>
      </c>
      <c r="V17" s="138" t="s">
        <v>327</v>
      </c>
      <c r="W17" s="129" t="str">
        <f t="shared" si="4"/>
        <v>Unfilled fields on left</v>
      </c>
      <c r="Y17" s="17"/>
      <c r="Z17" s="153" t="str">
        <f t="shared" si="5"/>
        <v/>
      </c>
    </row>
    <row r="18" spans="2:26">
      <c r="E18" s="10"/>
      <c r="F18" s="10"/>
      <c r="G18" s="10"/>
      <c r="H18" s="10"/>
      <c r="I18" s="10"/>
      <c r="J18" s="10"/>
      <c r="K18" s="10"/>
      <c r="L18" s="10"/>
      <c r="M18" s="10"/>
      <c r="N18" s="3"/>
      <c r="O18" s="3"/>
      <c r="P18" s="3"/>
      <c r="T18" s="3"/>
      <c r="U18" s="3"/>
      <c r="V18" s="3"/>
      <c r="W18" s="3"/>
      <c r="Z18" s="3"/>
    </row>
    <row r="19" spans="2:26">
      <c r="B19" s="126" t="s">
        <v>337</v>
      </c>
      <c r="C19" s="122"/>
      <c r="D19" s="122"/>
      <c r="E19" s="143"/>
      <c r="F19" s="144"/>
      <c r="G19" s="144"/>
      <c r="H19" s="140"/>
      <c r="I19" s="140"/>
      <c r="J19" s="140"/>
      <c r="K19" s="140"/>
      <c r="L19" s="140"/>
      <c r="M19" s="140"/>
      <c r="N19" s="125"/>
      <c r="O19" s="125"/>
      <c r="P19" s="125"/>
      <c r="Q19" s="125"/>
      <c r="R19" s="125"/>
      <c r="S19" s="125"/>
      <c r="T19" s="125"/>
      <c r="U19" s="125"/>
      <c r="V19" s="125"/>
      <c r="W19" s="125"/>
      <c r="X19" s="125"/>
      <c r="Y19" s="125"/>
      <c r="Z19" s="3"/>
    </row>
    <row r="20" spans="2:26">
      <c r="B20" s="9" t="s">
        <v>338</v>
      </c>
      <c r="C20" s="128" t="s">
        <v>363</v>
      </c>
      <c r="D20" s="8" t="s">
        <v>322</v>
      </c>
      <c r="E20" s="137"/>
      <c r="F20" s="137"/>
      <c r="G20" s="137"/>
      <c r="H20" s="137"/>
      <c r="I20" s="137" t="s">
        <v>190</v>
      </c>
      <c r="J20" s="137"/>
      <c r="K20" s="137"/>
      <c r="L20" s="137"/>
      <c r="M20" s="137"/>
      <c r="N20" s="14"/>
      <c r="O20" s="33">
        <f t="shared" ref="O20:O33" si="6">IF($D20="MWh/yr (LHV)",$E20,$J20*$E20*(1-$L20)/3.6)</f>
        <v>0</v>
      </c>
      <c r="P20" s="148" t="str">
        <f>IFERROR(O20/O5,"")</f>
        <v/>
      </c>
      <c r="R20" s="33">
        <f>IF($D20="MWh/yr (LHV)",$E20,$E20*MAX(0, $J20*(1-$L20)-2.441*$L20)/kWh_to_MJ)</f>
        <v>0</v>
      </c>
      <c r="S20" s="147" t="str">
        <f t="shared" ref="S20:S26" si="7">IFERROR(R20/(SUM($R$20:$R$26)),"")</f>
        <v/>
      </c>
      <c r="T20" s="149"/>
      <c r="U20" s="149"/>
      <c r="V20" s="149"/>
      <c r="W20" s="130"/>
      <c r="Y20" s="13"/>
      <c r="Z20" s="153" t="str">
        <f>IF(AND(C20&lt;&gt;"",OR(E20="",J20="",L20="")),"Missing information in this row.","")</f>
        <v>Missing information in this row.</v>
      </c>
    </row>
    <row r="21" spans="2:26" s="6" customFormat="1">
      <c r="B21" s="127" t="s">
        <v>339</v>
      </c>
      <c r="C21" s="128" t="s">
        <v>364</v>
      </c>
      <c r="D21" s="8" t="s">
        <v>322</v>
      </c>
      <c r="E21" s="137"/>
      <c r="F21" s="137"/>
      <c r="G21" s="137"/>
      <c r="H21" s="139"/>
      <c r="I21" s="139"/>
      <c r="J21" s="139"/>
      <c r="K21" s="139"/>
      <c r="L21" s="139"/>
      <c r="M21" s="139"/>
      <c r="N21" s="14"/>
      <c r="O21" s="33">
        <f t="shared" si="6"/>
        <v>0</v>
      </c>
      <c r="P21" s="3"/>
      <c r="Q21" s="3"/>
      <c r="R21" s="33">
        <f>IF($D21="MWh/yr (LHV)",$E21,$E21*MAX(0, $J21*(1-$L21)-2.441*$L21)/kWh_to_MJ)</f>
        <v>0</v>
      </c>
      <c r="S21" s="147" t="str">
        <f t="shared" si="7"/>
        <v/>
      </c>
      <c r="T21" s="149"/>
      <c r="U21" s="149"/>
      <c r="V21" s="149"/>
      <c r="W21" s="130"/>
      <c r="Y21" s="13"/>
      <c r="Z21" s="153" t="str">
        <f>IF(AND(C21&lt;&gt;"",OR(E21="",J21="",L21="")),"Missing information in this row. Leave the 'Description of input/output' (Column C) blank for this row if it is not used in this module","")</f>
        <v>Missing information in this row. Leave the 'Description of input/output' (Column C) blank for this row if it is not used in this module</v>
      </c>
    </row>
    <row r="22" spans="2:26" s="6" customFormat="1">
      <c r="B22" s="127" t="s">
        <v>339</v>
      </c>
      <c r="C22" s="128" t="s">
        <v>365</v>
      </c>
      <c r="D22" s="8" t="s">
        <v>322</v>
      </c>
      <c r="E22" s="137"/>
      <c r="F22" s="137"/>
      <c r="G22" s="137"/>
      <c r="H22" s="139"/>
      <c r="I22" s="139"/>
      <c r="J22" s="139"/>
      <c r="K22" s="139"/>
      <c r="L22" s="139"/>
      <c r="M22" s="139"/>
      <c r="N22" s="14"/>
      <c r="O22" s="33">
        <f t="shared" si="6"/>
        <v>0</v>
      </c>
      <c r="P22" s="3"/>
      <c r="Q22" s="3"/>
      <c r="R22" s="33">
        <f>IF($D22="MWh/yr (LHV)",$E22,$E22*MAX(0, $J22*(1-$L22)-2.441*$L22)/kWh_to_MJ)</f>
        <v>0</v>
      </c>
      <c r="S22" s="147" t="str">
        <f t="shared" si="7"/>
        <v/>
      </c>
      <c r="T22" s="149"/>
      <c r="U22" s="149"/>
      <c r="V22" s="149"/>
      <c r="W22" s="130"/>
      <c r="Y22" s="13"/>
      <c r="Z22" s="153" t="str">
        <f>IF(AND(C22&lt;&gt;"",OR(E22="",J22="",L22="")),"Missing information in this row. Leave the 'Description of input/output' (Column C) blank for this row if it is not used in this module","")</f>
        <v>Missing information in this row. Leave the 'Description of input/output' (Column C) blank for this row if it is not used in this module</v>
      </c>
    </row>
    <row r="23" spans="2:26" s="6" customFormat="1">
      <c r="B23" s="127" t="s">
        <v>339</v>
      </c>
      <c r="C23" s="128"/>
      <c r="D23" s="8" t="s">
        <v>322</v>
      </c>
      <c r="E23" s="137"/>
      <c r="F23" s="137"/>
      <c r="G23" s="137"/>
      <c r="H23" s="139"/>
      <c r="I23" s="139"/>
      <c r="J23" s="139"/>
      <c r="K23" s="139"/>
      <c r="L23" s="139"/>
      <c r="M23" s="139"/>
      <c r="N23" s="14"/>
      <c r="O23" s="33">
        <f t="shared" si="6"/>
        <v>0</v>
      </c>
      <c r="P23" s="3"/>
      <c r="Q23" s="3"/>
      <c r="R23" s="33">
        <f>IF($D23="MWh/yr (LHV)",$E23,$E23*MAX(0, $J23*(1-$L23)-2.441*$L23)/kWh_to_MJ)</f>
        <v>0</v>
      </c>
      <c r="S23" s="147" t="str">
        <f t="shared" si="7"/>
        <v/>
      </c>
      <c r="T23" s="149"/>
      <c r="U23" s="149"/>
      <c r="V23" s="149"/>
      <c r="W23" s="130"/>
      <c r="Y23" s="13"/>
      <c r="Z23" s="153" t="str">
        <f>IF(AND(C23&lt;&gt;"",OR(E23="",J23="",L23="")),"Missing information in this row. Leave the 'Description of input/output' (Column C) blank for this row if it is not used in this module","")</f>
        <v/>
      </c>
    </row>
    <row r="24" spans="2:26" s="6" customFormat="1">
      <c r="B24" s="127" t="s">
        <v>366</v>
      </c>
      <c r="C24" s="128" t="s">
        <v>367</v>
      </c>
      <c r="D24" s="8" t="s">
        <v>326</v>
      </c>
      <c r="E24" s="137"/>
      <c r="F24" s="137"/>
      <c r="G24" s="137"/>
      <c r="H24" s="139"/>
      <c r="I24" s="139"/>
      <c r="J24" s="139" t="s">
        <v>258</v>
      </c>
      <c r="K24" s="139"/>
      <c r="L24" s="139" t="s">
        <v>258</v>
      </c>
      <c r="M24" s="139"/>
      <c r="N24" s="142"/>
      <c r="O24" s="33">
        <f t="shared" si="6"/>
        <v>0</v>
      </c>
      <c r="P24" s="3"/>
      <c r="Q24" s="3"/>
      <c r="R24" s="33">
        <f>IF($D24="MWh/yr (LHV)",$E24,$E24*MAX(0, $J24*(1-$L24)-2.441*$L24)/kWh_to_MJ)</f>
        <v>0</v>
      </c>
      <c r="S24" s="147" t="str">
        <f t="shared" si="7"/>
        <v/>
      </c>
      <c r="T24" s="149"/>
      <c r="U24" s="149"/>
      <c r="V24" s="149"/>
      <c r="W24" s="130"/>
      <c r="Y24" s="13"/>
      <c r="Z24" s="153" t="str">
        <f>IF(AND(C24&lt;&gt;"",OR(E24="",J24="",L24="")),"Missing information in this row. Leave the 'Description of input/output' (Column C) blank for this row if it is not used in this module","")</f>
        <v>Missing information in this row. Leave the 'Description of input/output' (Column C) blank for this row if it is not used in this module</v>
      </c>
    </row>
    <row r="25" spans="2:26" s="6" customFormat="1">
      <c r="B25" s="127" t="s">
        <v>368</v>
      </c>
      <c r="C25" s="128" t="s">
        <v>369</v>
      </c>
      <c r="D25" s="8" t="s">
        <v>326</v>
      </c>
      <c r="E25" s="137"/>
      <c r="F25" s="137"/>
      <c r="G25" s="137"/>
      <c r="H25" s="139"/>
      <c r="I25" s="139"/>
      <c r="J25" s="138" t="s">
        <v>362</v>
      </c>
      <c r="K25" s="139"/>
      <c r="L25" s="139" t="s">
        <v>258</v>
      </c>
      <c r="M25" s="139"/>
      <c r="N25" s="138" t="s">
        <v>370</v>
      </c>
      <c r="O25" s="33">
        <f>IF($D25="MWh/yr (LHV)",$E25,$J25*$E25/3.6)</f>
        <v>0</v>
      </c>
      <c r="P25" s="3"/>
      <c r="Q25" s="3"/>
      <c r="R25" s="33">
        <f>IF($D25="MWh/yr (LHV)",$E25,$E25*$J25/kWh_to_MJ)*IF(OR(N25="", NOT(ISNUMBER(N25))), 1, (N25)/(N25+273.15))</f>
        <v>0</v>
      </c>
      <c r="S25" s="147" t="str">
        <f t="shared" si="7"/>
        <v/>
      </c>
      <c r="T25" s="149"/>
      <c r="U25" s="149"/>
      <c r="V25" s="149"/>
      <c r="W25" s="130"/>
      <c r="Y25" s="13"/>
      <c r="Z25" s="153" t="str">
        <f>IF(AND(C25&lt;&gt;"",OR(E25="",J25="",L25="",N25="Enter data here")),"Missing information in this row. Leave the 'Description of input/output' (Column C) blank for this row if it is not used in this module","")</f>
        <v>Missing information in this row. Leave the 'Description of input/output' (Column C) blank for this row if it is not used in this module</v>
      </c>
    </row>
    <row r="26" spans="2:26" s="6" customFormat="1">
      <c r="B26" s="127" t="s">
        <v>371</v>
      </c>
      <c r="C26" s="128" t="s">
        <v>372</v>
      </c>
      <c r="D26" s="8" t="s">
        <v>326</v>
      </c>
      <c r="E26" s="137"/>
      <c r="F26" s="137"/>
      <c r="G26" s="137"/>
      <c r="H26" s="139"/>
      <c r="I26" s="139"/>
      <c r="J26" s="138" t="s">
        <v>362</v>
      </c>
      <c r="K26" s="139"/>
      <c r="L26" s="139" t="s">
        <v>258</v>
      </c>
      <c r="M26" s="139"/>
      <c r="N26" s="138" t="s">
        <v>370</v>
      </c>
      <c r="O26" s="33">
        <f>IF($D26="MWh/yr (LHV)",$E26,$J26*$E26/3.6)</f>
        <v>0</v>
      </c>
      <c r="P26" s="3"/>
      <c r="Q26" s="3"/>
      <c r="R26" s="33">
        <f>IF($D26="MWh/yr (LHV)",$E26,$E26*$J26/kWh_to_MJ)*IF(OR(N26="", NOT(ISNUMBER(N26))), 1, (N26)/(N26+273.15))</f>
        <v>0</v>
      </c>
      <c r="S26" s="147" t="str">
        <f t="shared" si="7"/>
        <v/>
      </c>
      <c r="T26" s="149"/>
      <c r="U26" s="149"/>
      <c r="V26" s="149"/>
      <c r="W26" s="130"/>
      <c r="Y26" s="13"/>
      <c r="Z26" s="153" t="str">
        <f>IF(AND(C26&lt;&gt;"",OR(E26="",J26="",L26="",N26="Enter data here")),"Missing information in this row. Leave the 'Description of input/output' (Column C) blank for this row if it is not used in this module","")</f>
        <v>Missing information in this row. Leave the 'Description of input/output' (Column C) blank for this row if it is not used in this module</v>
      </c>
    </row>
    <row r="27" spans="2:26" s="6" customFormat="1">
      <c r="E27" s="159"/>
      <c r="F27" s="159"/>
      <c r="G27" s="159"/>
      <c r="H27" s="159"/>
      <c r="I27" s="159"/>
      <c r="J27" s="159"/>
      <c r="K27" s="159"/>
      <c r="L27" s="159"/>
      <c r="M27" s="159"/>
    </row>
    <row r="28" spans="2:26">
      <c r="B28" s="126" t="s">
        <v>337</v>
      </c>
      <c r="C28" s="122"/>
      <c r="D28" s="122"/>
      <c r="E28" s="143"/>
      <c r="F28" s="144"/>
      <c r="G28" s="144"/>
      <c r="H28" s="140"/>
      <c r="I28" s="140"/>
      <c r="J28" s="140"/>
      <c r="K28" s="140"/>
      <c r="L28" s="140"/>
      <c r="M28" s="140"/>
      <c r="N28" s="125"/>
      <c r="O28" s="125"/>
      <c r="P28" s="125"/>
      <c r="Q28" s="125"/>
      <c r="R28" s="125"/>
      <c r="S28" s="125"/>
      <c r="T28" s="125"/>
      <c r="U28" s="125"/>
      <c r="V28" s="125"/>
      <c r="W28" s="125"/>
      <c r="X28" s="125"/>
      <c r="Y28" s="125"/>
      <c r="Z28" s="3"/>
    </row>
    <row r="29" spans="2:26" s="6" customFormat="1">
      <c r="B29" s="127" t="s">
        <v>342</v>
      </c>
      <c r="C29" s="128" t="s">
        <v>343</v>
      </c>
      <c r="D29" s="8" t="s">
        <v>322</v>
      </c>
      <c r="E29" s="137"/>
      <c r="F29" s="137"/>
      <c r="G29" s="137"/>
      <c r="H29" s="139"/>
      <c r="I29" s="139"/>
      <c r="J29" s="139"/>
      <c r="K29" s="139"/>
      <c r="L29" s="139"/>
      <c r="M29" s="139"/>
      <c r="N29" s="14"/>
      <c r="O29" s="33">
        <f t="shared" si="6"/>
        <v>0</v>
      </c>
      <c r="P29" s="3"/>
      <c r="Q29" s="3"/>
      <c r="R29" s="3"/>
      <c r="S29" s="3"/>
      <c r="T29" s="141" t="str">
        <f t="shared" ref="T29:T33" si="8">IF(B29="", "", IF(D29="MWh/yr (LHV)", "Use column to right", "Enter data here"))</f>
        <v>Enter data here</v>
      </c>
      <c r="U29" s="141" t="str">
        <f t="shared" ref="U29:U33" si="9">IF(B29="", "", IF(D29="MWh/yr (LHV)", "Enter data here", "Use column to left"))</f>
        <v>Use column to left</v>
      </c>
      <c r="V29" s="138" t="s">
        <v>344</v>
      </c>
      <c r="W29" s="129" t="str">
        <f t="shared" ref="W29:W33" si="10">IFERROR(IF(D29="tonnes/yr", $T29*$E29/($O$20*3.6), $U29*$E29*3.6/($O$20*3.6)), "Unfilled fields on left")</f>
        <v>Unfilled fields on left</v>
      </c>
      <c r="Y29" s="13"/>
      <c r="Z29" s="153" t="str">
        <f t="shared" ref="Z29:Z46" si="11">IF(AND(C29&lt;&gt;"",OR(E29="",J29="",L29="",T29="Enter data here",U29="Enter data here")),"Missing information in this row. Leave the 'Description of input/output' (Column C) blank for this row if it is not used in this module","")</f>
        <v>Missing information in this row. Leave the 'Description of input/output' (Column C) blank for this row if it is not used in this module</v>
      </c>
    </row>
    <row r="30" spans="2:26" s="6" customFormat="1">
      <c r="B30" s="127" t="s">
        <v>342</v>
      </c>
      <c r="C30" s="128" t="s">
        <v>345</v>
      </c>
      <c r="D30" s="8" t="s">
        <v>322</v>
      </c>
      <c r="E30" s="137"/>
      <c r="F30" s="137"/>
      <c r="G30" s="137"/>
      <c r="H30" s="139"/>
      <c r="I30" s="139"/>
      <c r="J30" s="139"/>
      <c r="K30" s="139"/>
      <c r="L30" s="139"/>
      <c r="M30" s="139"/>
      <c r="N30" s="14"/>
      <c r="O30" s="33">
        <f t="shared" si="6"/>
        <v>0</v>
      </c>
      <c r="P30" s="3"/>
      <c r="Q30" s="3"/>
      <c r="R30" s="3"/>
      <c r="S30" s="3"/>
      <c r="T30" s="141" t="str">
        <f t="shared" si="8"/>
        <v>Enter data here</v>
      </c>
      <c r="U30" s="141" t="str">
        <f t="shared" si="9"/>
        <v>Use column to left</v>
      </c>
      <c r="V30" s="138" t="s">
        <v>344</v>
      </c>
      <c r="W30" s="129" t="str">
        <f t="shared" si="10"/>
        <v>Unfilled fields on left</v>
      </c>
      <c r="Y30" s="13"/>
      <c r="Z30" s="153" t="str">
        <f t="shared" si="11"/>
        <v>Missing information in this row. Leave the 'Description of input/output' (Column C) blank for this row if it is not used in this module</v>
      </c>
    </row>
    <row r="31" spans="2:26" s="6" customFormat="1">
      <c r="B31" s="127" t="s">
        <v>342</v>
      </c>
      <c r="C31" s="128" t="s">
        <v>373</v>
      </c>
      <c r="D31" s="8" t="s">
        <v>322</v>
      </c>
      <c r="E31" s="137"/>
      <c r="F31" s="137"/>
      <c r="G31" s="137"/>
      <c r="H31" s="139"/>
      <c r="I31" s="139"/>
      <c r="J31" s="139"/>
      <c r="K31" s="139"/>
      <c r="L31" s="139"/>
      <c r="M31" s="139"/>
      <c r="N31" s="14"/>
      <c r="O31" s="33">
        <f t="shared" si="6"/>
        <v>0</v>
      </c>
      <c r="P31" s="3"/>
      <c r="Q31" s="3"/>
      <c r="R31" s="3"/>
      <c r="S31" s="3"/>
      <c r="T31" s="141" t="str">
        <f t="shared" si="8"/>
        <v>Enter data here</v>
      </c>
      <c r="U31" s="141" t="str">
        <f t="shared" si="9"/>
        <v>Use column to left</v>
      </c>
      <c r="V31" s="138" t="s">
        <v>344</v>
      </c>
      <c r="W31" s="129" t="str">
        <f t="shared" si="10"/>
        <v>Unfilled fields on left</v>
      </c>
      <c r="Y31" s="13"/>
      <c r="Z31" s="153" t="str">
        <f t="shared" si="11"/>
        <v>Missing information in this row. Leave the 'Description of input/output' (Column C) blank for this row if it is not used in this module</v>
      </c>
    </row>
    <row r="32" spans="2:26" s="6" customFormat="1">
      <c r="B32" s="127" t="s">
        <v>346</v>
      </c>
      <c r="C32" s="128" t="s">
        <v>347</v>
      </c>
      <c r="D32" s="8" t="s">
        <v>322</v>
      </c>
      <c r="E32" s="137"/>
      <c r="F32" s="137"/>
      <c r="G32" s="137"/>
      <c r="H32" s="139"/>
      <c r="I32" s="139"/>
      <c r="J32" s="139"/>
      <c r="K32" s="139"/>
      <c r="L32" s="139"/>
      <c r="M32" s="139"/>
      <c r="N32" s="14"/>
      <c r="O32" s="33">
        <f t="shared" si="6"/>
        <v>0</v>
      </c>
      <c r="P32" s="3"/>
      <c r="Q32" s="3"/>
      <c r="R32" s="3"/>
      <c r="S32" s="3"/>
      <c r="T32" s="141" t="str">
        <f t="shared" si="8"/>
        <v>Enter data here</v>
      </c>
      <c r="U32" s="141" t="str">
        <f t="shared" si="9"/>
        <v>Use column to left</v>
      </c>
      <c r="V32" s="138" t="s">
        <v>344</v>
      </c>
      <c r="W32" s="129" t="str">
        <f t="shared" si="10"/>
        <v>Unfilled fields on left</v>
      </c>
      <c r="Y32" s="13"/>
      <c r="Z32" s="153" t="str">
        <f t="shared" si="11"/>
        <v>Missing information in this row. Leave the 'Description of input/output' (Column C) blank for this row if it is not used in this module</v>
      </c>
    </row>
    <row r="33" spans="2:26" s="6" customFormat="1">
      <c r="B33" s="127" t="s">
        <v>346</v>
      </c>
      <c r="C33" s="128" t="s">
        <v>348</v>
      </c>
      <c r="D33" s="8" t="s">
        <v>322</v>
      </c>
      <c r="E33" s="137"/>
      <c r="F33" s="137"/>
      <c r="G33" s="137"/>
      <c r="H33" s="139"/>
      <c r="I33" s="139"/>
      <c r="J33" s="139"/>
      <c r="K33" s="139"/>
      <c r="L33" s="139"/>
      <c r="M33" s="139"/>
      <c r="N33" s="14"/>
      <c r="O33" s="33">
        <f t="shared" si="6"/>
        <v>0</v>
      </c>
      <c r="P33" s="3"/>
      <c r="Q33" s="3"/>
      <c r="R33" s="3"/>
      <c r="S33" s="3"/>
      <c r="T33" s="141" t="str">
        <f t="shared" si="8"/>
        <v>Enter data here</v>
      </c>
      <c r="U33" s="141" t="str">
        <f t="shared" si="9"/>
        <v>Use column to left</v>
      </c>
      <c r="V33" s="138" t="s">
        <v>344</v>
      </c>
      <c r="W33" s="129" t="str">
        <f t="shared" si="10"/>
        <v>Unfilled fields on left</v>
      </c>
      <c r="Y33" s="13"/>
      <c r="Z33" s="153" t="str">
        <f t="shared" si="11"/>
        <v>Missing information in this row. Leave the 'Description of input/output' (Column C) blank for this row if it is not used in this module</v>
      </c>
    </row>
    <row r="34" spans="2:26" s="6" customFormat="1">
      <c r="B34" s="127" t="s">
        <v>349</v>
      </c>
      <c r="C34" s="128" t="s">
        <v>374</v>
      </c>
      <c r="D34" s="8" t="s">
        <v>322</v>
      </c>
      <c r="E34" s="137"/>
      <c r="F34" s="137"/>
      <c r="G34" s="137"/>
      <c r="H34" s="139"/>
      <c r="I34" s="139"/>
      <c r="J34" s="139"/>
      <c r="K34" s="139"/>
      <c r="L34" s="139"/>
      <c r="M34" s="139"/>
      <c r="N34" s="14"/>
      <c r="O34" s="33">
        <f t="shared" ref="O34:O46" si="12">IF($D34="MWh/yr (LHV)",$E34,$J34*$E34*(1-$L34)/3.6)</f>
        <v>0</v>
      </c>
      <c r="P34" s="3"/>
      <c r="Q34" s="3"/>
      <c r="R34" s="3"/>
      <c r="S34" s="3"/>
      <c r="T34" s="138">
        <v>0</v>
      </c>
      <c r="U34" s="15"/>
      <c r="V34" s="138" t="s">
        <v>375</v>
      </c>
      <c r="W34" s="129" t="str">
        <f t="shared" ref="W34:W46" si="13">IFERROR(IF(D34="tonnes/yr", $T34*$E34/($O$20*3.6), $U34*$E34*3.6/($O$20*3.6)), "Unfilled fields on left")</f>
        <v>Unfilled fields on left</v>
      </c>
      <c r="Y34" s="13"/>
      <c r="Z34" s="153" t="str">
        <f t="shared" si="11"/>
        <v>Missing information in this row. Leave the 'Description of input/output' (Column C) blank for this row if it is not used in this module</v>
      </c>
    </row>
    <row r="35" spans="2:26" s="6" customFormat="1">
      <c r="B35" s="127" t="s">
        <v>349</v>
      </c>
      <c r="C35" s="128" t="s">
        <v>376</v>
      </c>
      <c r="D35" s="8" t="s">
        <v>322</v>
      </c>
      <c r="E35" s="137"/>
      <c r="F35" s="137"/>
      <c r="G35" s="137"/>
      <c r="H35" s="139"/>
      <c r="I35" s="139"/>
      <c r="J35" s="139"/>
      <c r="K35" s="139"/>
      <c r="L35" s="139"/>
      <c r="M35" s="139"/>
      <c r="N35" s="14"/>
      <c r="O35" s="33">
        <f t="shared" si="12"/>
        <v>0</v>
      </c>
      <c r="P35" s="3"/>
      <c r="Q35" s="3"/>
      <c r="R35" s="3"/>
      <c r="S35" s="3"/>
      <c r="T35" s="138">
        <v>0</v>
      </c>
      <c r="U35" s="15"/>
      <c r="V35" s="138" t="s">
        <v>377</v>
      </c>
      <c r="W35" s="129" t="str">
        <f t="shared" si="13"/>
        <v>Unfilled fields on left</v>
      </c>
      <c r="Y35" s="13"/>
      <c r="Z35" s="153" t="str">
        <f t="shared" si="11"/>
        <v>Missing information in this row. Leave the 'Description of input/output' (Column C) blank for this row if it is not used in this module</v>
      </c>
    </row>
    <row r="36" spans="2:26" s="6" customFormat="1">
      <c r="B36" s="127" t="s">
        <v>349</v>
      </c>
      <c r="C36" s="128" t="s">
        <v>378</v>
      </c>
      <c r="D36" s="8" t="s">
        <v>322</v>
      </c>
      <c r="E36" s="137"/>
      <c r="F36" s="137"/>
      <c r="G36" s="137"/>
      <c r="H36" s="139"/>
      <c r="I36" s="139"/>
      <c r="J36" s="139"/>
      <c r="K36" s="139"/>
      <c r="L36" s="139"/>
      <c r="M36" s="139"/>
      <c r="N36" s="14"/>
      <c r="O36" s="33">
        <f t="shared" si="12"/>
        <v>0</v>
      </c>
      <c r="P36" s="3"/>
      <c r="Q36" s="3"/>
      <c r="R36" s="3"/>
      <c r="S36" s="3"/>
      <c r="T36" s="138">
        <v>1000</v>
      </c>
      <c r="U36" s="15"/>
      <c r="V36" s="138" t="s">
        <v>379</v>
      </c>
      <c r="W36" s="129" t="str">
        <f t="shared" si="13"/>
        <v>Unfilled fields on left</v>
      </c>
      <c r="Y36" s="13"/>
      <c r="Z36" s="153" t="str">
        <f t="shared" si="11"/>
        <v>Missing information in this row. Leave the 'Description of input/output' (Column C) blank for this row if it is not used in this module</v>
      </c>
    </row>
    <row r="37" spans="2:26" s="6" customFormat="1">
      <c r="B37" s="127" t="s">
        <v>380</v>
      </c>
      <c r="C37" s="128" t="s">
        <v>381</v>
      </c>
      <c r="D37" s="8" t="s">
        <v>322</v>
      </c>
      <c r="E37" s="137"/>
      <c r="F37" s="137"/>
      <c r="G37" s="137"/>
      <c r="H37" s="139"/>
      <c r="I37" s="139"/>
      <c r="J37" s="139"/>
      <c r="K37" s="139"/>
      <c r="L37" s="139"/>
      <c r="M37" s="139"/>
      <c r="N37" s="14"/>
      <c r="O37" s="33">
        <f t="shared" si="12"/>
        <v>0</v>
      </c>
      <c r="P37" s="3"/>
      <c r="Q37" s="3"/>
      <c r="R37" s="3"/>
      <c r="S37" s="3"/>
      <c r="T37" s="138">
        <v>-1000</v>
      </c>
      <c r="U37" s="15"/>
      <c r="V37" s="138" t="s">
        <v>382</v>
      </c>
      <c r="W37" s="129" t="str">
        <f t="shared" si="13"/>
        <v>Unfilled fields on left</v>
      </c>
      <c r="Y37" s="13"/>
      <c r="Z37" s="153" t="str">
        <f t="shared" si="11"/>
        <v>Missing information in this row. Leave the 'Description of input/output' (Column C) blank for this row if it is not used in this module</v>
      </c>
    </row>
    <row r="38" spans="2:26" s="6" customFormat="1">
      <c r="B38" s="127" t="s">
        <v>380</v>
      </c>
      <c r="C38" s="128" t="s">
        <v>383</v>
      </c>
      <c r="D38" s="8" t="s">
        <v>322</v>
      </c>
      <c r="E38" s="137"/>
      <c r="F38" s="137"/>
      <c r="G38" s="137"/>
      <c r="H38" s="139"/>
      <c r="I38" s="139"/>
      <c r="J38" s="139"/>
      <c r="K38" s="139"/>
      <c r="L38" s="139"/>
      <c r="M38" s="139"/>
      <c r="N38" s="14"/>
      <c r="O38" s="33">
        <f t="shared" si="12"/>
        <v>0</v>
      </c>
      <c r="P38" s="3"/>
      <c r="Q38" s="3"/>
      <c r="R38" s="3"/>
      <c r="S38" s="3"/>
      <c r="T38" s="138">
        <v>-1000</v>
      </c>
      <c r="U38" s="15"/>
      <c r="V38" s="138" t="s">
        <v>384</v>
      </c>
      <c r="W38" s="129" t="str">
        <f t="shared" si="13"/>
        <v>Unfilled fields on left</v>
      </c>
      <c r="Y38" s="13"/>
      <c r="Z38" s="153" t="str">
        <f t="shared" si="11"/>
        <v>Missing information in this row. Leave the 'Description of input/output' (Column C) blank for this row if it is not used in this module</v>
      </c>
    </row>
    <row r="39" spans="2:26">
      <c r="B39" s="127" t="s">
        <v>385</v>
      </c>
      <c r="C39" s="128" t="s">
        <v>386</v>
      </c>
      <c r="D39" s="8" t="s">
        <v>322</v>
      </c>
      <c r="E39" s="137"/>
      <c r="F39" s="137"/>
      <c r="G39" s="137"/>
      <c r="H39" s="139"/>
      <c r="I39" s="139"/>
      <c r="J39" s="139"/>
      <c r="K39" s="139"/>
      <c r="L39" s="139"/>
      <c r="M39" s="139"/>
      <c r="N39" s="14"/>
      <c r="O39" s="33">
        <f t="shared" si="12"/>
        <v>0</v>
      </c>
      <c r="P39" s="3"/>
      <c r="T39" s="138">
        <v>-1000</v>
      </c>
      <c r="U39" s="15"/>
      <c r="V39" s="138" t="s">
        <v>387</v>
      </c>
      <c r="W39" s="129" t="str">
        <f t="shared" si="13"/>
        <v>Unfilled fields on left</v>
      </c>
      <c r="X39" s="6"/>
      <c r="Y39" s="13"/>
      <c r="Z39" s="153" t="str">
        <f t="shared" si="11"/>
        <v>Missing information in this row. Leave the 'Description of input/output' (Column C) blank for this row if it is not used in this module</v>
      </c>
    </row>
    <row r="40" spans="2:26">
      <c r="B40" s="127" t="s">
        <v>385</v>
      </c>
      <c r="C40" s="128" t="s">
        <v>388</v>
      </c>
      <c r="D40" s="8" t="s">
        <v>322</v>
      </c>
      <c r="E40" s="137"/>
      <c r="F40" s="137"/>
      <c r="G40" s="137"/>
      <c r="H40" s="139"/>
      <c r="I40" s="139"/>
      <c r="J40" s="139"/>
      <c r="K40" s="139"/>
      <c r="L40" s="139"/>
      <c r="M40" s="139"/>
      <c r="N40" s="14"/>
      <c r="O40" s="33">
        <f t="shared" si="12"/>
        <v>0</v>
      </c>
      <c r="P40" s="3"/>
      <c r="T40" s="138">
        <v>0</v>
      </c>
      <c r="U40" s="15"/>
      <c r="V40" s="138" t="s">
        <v>389</v>
      </c>
      <c r="W40" s="129" t="str">
        <f t="shared" si="13"/>
        <v>Unfilled fields on left</v>
      </c>
      <c r="X40" s="6"/>
      <c r="Y40" s="13"/>
      <c r="Z40" s="153" t="str">
        <f t="shared" si="11"/>
        <v>Missing information in this row. Leave the 'Description of input/output' (Column C) blank for this row if it is not used in this module</v>
      </c>
    </row>
    <row r="41" spans="2:26">
      <c r="B41" s="127" t="s">
        <v>352</v>
      </c>
      <c r="C41" s="128" t="s">
        <v>353</v>
      </c>
      <c r="D41" s="8" t="s">
        <v>322</v>
      </c>
      <c r="E41" s="137"/>
      <c r="F41" s="137"/>
      <c r="G41" s="137"/>
      <c r="H41" s="139"/>
      <c r="I41" s="139"/>
      <c r="J41" s="139"/>
      <c r="K41" s="139"/>
      <c r="L41" s="139"/>
      <c r="M41" s="139"/>
      <c r="N41" s="14"/>
      <c r="O41" s="33">
        <f t="shared" si="12"/>
        <v>0</v>
      </c>
      <c r="P41" s="3"/>
      <c r="T41" s="138">
        <v>28000</v>
      </c>
      <c r="U41" s="15"/>
      <c r="V41" s="138" t="s">
        <v>354</v>
      </c>
      <c r="W41" s="129" t="str">
        <f t="shared" si="13"/>
        <v>Unfilled fields on left</v>
      </c>
      <c r="X41" s="6"/>
      <c r="Y41" s="13"/>
      <c r="Z41" s="153" t="str">
        <f t="shared" si="11"/>
        <v>Missing information in this row. Leave the 'Description of input/output' (Column C) blank for this row if it is not used in this module</v>
      </c>
    </row>
    <row r="42" spans="2:26">
      <c r="B42" s="127" t="s">
        <v>352</v>
      </c>
      <c r="C42" s="128" t="s">
        <v>355</v>
      </c>
      <c r="D42" s="8" t="s">
        <v>322</v>
      </c>
      <c r="E42" s="137"/>
      <c r="F42" s="137"/>
      <c r="G42" s="137"/>
      <c r="H42" s="139"/>
      <c r="I42" s="139"/>
      <c r="J42" s="139"/>
      <c r="K42" s="139"/>
      <c r="L42" s="139"/>
      <c r="M42" s="139"/>
      <c r="N42" s="14"/>
      <c r="O42" s="33">
        <f t="shared" si="12"/>
        <v>0</v>
      </c>
      <c r="P42" s="3"/>
      <c r="T42" s="138">
        <v>265000</v>
      </c>
      <c r="U42" s="15"/>
      <c r="V42" s="138" t="s">
        <v>354</v>
      </c>
      <c r="W42" s="129" t="str">
        <f t="shared" si="13"/>
        <v>Unfilled fields on left</v>
      </c>
      <c r="X42" s="6"/>
      <c r="Y42" s="13"/>
      <c r="Z42" s="153" t="str">
        <f t="shared" si="11"/>
        <v>Missing information in this row. Leave the 'Description of input/output' (Column C) blank for this row if it is not used in this module</v>
      </c>
    </row>
    <row r="43" spans="2:26">
      <c r="B43" s="127"/>
      <c r="C43" s="128"/>
      <c r="D43" s="8"/>
      <c r="E43" s="137"/>
      <c r="F43" s="137"/>
      <c r="G43" s="137"/>
      <c r="H43" s="139"/>
      <c r="I43" s="139"/>
      <c r="J43" s="139"/>
      <c r="K43" s="139"/>
      <c r="L43" s="139"/>
      <c r="M43" s="139"/>
      <c r="N43" s="14"/>
      <c r="O43" s="33">
        <f t="shared" si="12"/>
        <v>0</v>
      </c>
      <c r="P43" s="3"/>
      <c r="T43" s="138"/>
      <c r="U43" s="15"/>
      <c r="V43" s="138"/>
      <c r="W43" s="129" t="str">
        <f t="shared" si="13"/>
        <v>Unfilled fields on left</v>
      </c>
      <c r="X43" s="6"/>
      <c r="Y43" s="13"/>
      <c r="Z43" s="153" t="str">
        <f t="shared" si="11"/>
        <v/>
      </c>
    </row>
    <row r="44" spans="2:26">
      <c r="B44" s="127"/>
      <c r="C44" s="128"/>
      <c r="D44" s="8"/>
      <c r="E44" s="137"/>
      <c r="F44" s="137"/>
      <c r="G44" s="137"/>
      <c r="H44" s="139"/>
      <c r="I44" s="139"/>
      <c r="J44" s="139"/>
      <c r="K44" s="139"/>
      <c r="L44" s="139"/>
      <c r="M44" s="139"/>
      <c r="N44" s="14"/>
      <c r="O44" s="33">
        <f t="shared" si="12"/>
        <v>0</v>
      </c>
      <c r="P44" s="3"/>
      <c r="T44" s="138"/>
      <c r="U44" s="15"/>
      <c r="V44" s="138"/>
      <c r="W44" s="129" t="str">
        <f t="shared" si="13"/>
        <v>Unfilled fields on left</v>
      </c>
      <c r="X44" s="6"/>
      <c r="Y44" s="13"/>
      <c r="Z44" s="153" t="str">
        <f t="shared" si="11"/>
        <v/>
      </c>
    </row>
    <row r="45" spans="2:26">
      <c r="B45" s="127"/>
      <c r="C45" s="128"/>
      <c r="D45" s="8"/>
      <c r="E45" s="137"/>
      <c r="F45" s="137"/>
      <c r="G45" s="137"/>
      <c r="H45" s="139"/>
      <c r="I45" s="139"/>
      <c r="J45" s="139"/>
      <c r="K45" s="139"/>
      <c r="L45" s="139"/>
      <c r="M45" s="139"/>
      <c r="N45" s="14"/>
      <c r="O45" s="33">
        <f t="shared" si="12"/>
        <v>0</v>
      </c>
      <c r="P45" s="3"/>
      <c r="T45" s="138"/>
      <c r="U45" s="15"/>
      <c r="V45" s="138"/>
      <c r="W45" s="129" t="str">
        <f t="shared" si="13"/>
        <v>Unfilled fields on left</v>
      </c>
      <c r="X45" s="6"/>
      <c r="Y45" s="13"/>
      <c r="Z45" s="153" t="str">
        <f t="shared" si="11"/>
        <v/>
      </c>
    </row>
    <row r="46" spans="2:26">
      <c r="B46" s="9"/>
      <c r="C46" s="8"/>
      <c r="D46" s="8"/>
      <c r="E46" s="137"/>
      <c r="F46" s="137"/>
      <c r="G46" s="137"/>
      <c r="H46" s="139"/>
      <c r="I46" s="139"/>
      <c r="J46" s="139"/>
      <c r="K46" s="139"/>
      <c r="L46" s="139"/>
      <c r="M46" s="139"/>
      <c r="N46" s="14"/>
      <c r="O46" s="33">
        <f t="shared" si="12"/>
        <v>0</v>
      </c>
      <c r="P46" s="3"/>
      <c r="T46" s="16"/>
      <c r="U46" s="15"/>
      <c r="V46" s="16"/>
      <c r="W46" s="129" t="str">
        <f t="shared" si="13"/>
        <v>Unfilled fields on left</v>
      </c>
      <c r="X46" s="6"/>
      <c r="Y46" s="13"/>
      <c r="Z46" s="153" t="str">
        <f t="shared" si="11"/>
        <v/>
      </c>
    </row>
    <row r="47" spans="2:26">
      <c r="C47" s="10"/>
      <c r="D47" s="10"/>
      <c r="E47" s="11"/>
      <c r="F47" s="10"/>
      <c r="H47" s="12"/>
      <c r="I47" s="12"/>
      <c r="J47" s="12"/>
      <c r="K47" s="12"/>
      <c r="L47" s="12"/>
      <c r="M47" s="12"/>
      <c r="N47" s="12"/>
      <c r="O47" s="12"/>
      <c r="P47" s="3"/>
      <c r="T47" s="12"/>
      <c r="U47" s="15"/>
      <c r="V47" s="12"/>
      <c r="W47" s="28"/>
      <c r="Z47" s="3"/>
    </row>
    <row r="48" spans="2:26">
      <c r="P48" s="3"/>
      <c r="V48" s="25" t="s">
        <v>356</v>
      </c>
      <c r="W48" s="131">
        <f>SUM(W4:W47)</f>
        <v>0</v>
      </c>
      <c r="Z48" s="3"/>
    </row>
    <row r="49" spans="2:26">
      <c r="B49" s="126" t="s">
        <v>357</v>
      </c>
      <c r="C49" s="122"/>
      <c r="D49" s="122"/>
      <c r="E49" s="122"/>
      <c r="P49" s="3"/>
      <c r="Z49" s="3"/>
    </row>
    <row r="50" spans="2:26">
      <c r="B50" s="9" t="s">
        <v>358</v>
      </c>
      <c r="C50" s="8" t="s">
        <v>359</v>
      </c>
      <c r="D50" s="8" t="s">
        <v>360</v>
      </c>
      <c r="E50" s="8"/>
    </row>
    <row r="51" spans="2:26">
      <c r="B51" s="9" t="s">
        <v>390</v>
      </c>
      <c r="C51" s="8" t="s">
        <v>391</v>
      </c>
      <c r="D51" s="8" t="s">
        <v>392</v>
      </c>
      <c r="E51" s="165"/>
    </row>
    <row r="52" spans="2:26">
      <c r="B52" s="9" t="s">
        <v>393</v>
      </c>
      <c r="C52" s="8" t="s">
        <v>394</v>
      </c>
      <c r="D52" s="8" t="s">
        <v>392</v>
      </c>
      <c r="E52" s="165"/>
    </row>
    <row r="53" spans="2:26">
      <c r="B53" s="9"/>
      <c r="C53" s="9"/>
      <c r="D53" s="9"/>
      <c r="E53" s="9"/>
    </row>
    <row r="54" spans="2:26">
      <c r="E54" s="3"/>
      <c r="H54" s="3"/>
    </row>
    <row r="55" spans="2:26">
      <c r="E55" s="3"/>
      <c r="H55" s="3"/>
    </row>
    <row r="56" spans="2:26">
      <c r="E56" s="3"/>
      <c r="H56" s="3"/>
    </row>
    <row r="57" spans="2:26">
      <c r="E57" s="3"/>
      <c r="H57" s="3"/>
    </row>
    <row r="58" spans="2:26">
      <c r="E58" s="3"/>
      <c r="H58" s="3"/>
    </row>
    <row r="59" spans="2:26">
      <c r="E59" s="3"/>
      <c r="H59" s="3"/>
    </row>
    <row r="60" spans="2:26">
      <c r="E60" s="3"/>
      <c r="H60" s="3"/>
    </row>
    <row r="61" spans="2:26">
      <c r="E61" s="3"/>
      <c r="H61" s="3"/>
    </row>
    <row r="62" spans="2:26">
      <c r="E62" s="3"/>
      <c r="H62" s="3"/>
    </row>
    <row r="63" spans="2:26">
      <c r="E63" s="3"/>
      <c r="H63" s="3"/>
    </row>
    <row r="64" spans="2:26">
      <c r="E64" s="3"/>
      <c r="H64" s="3"/>
    </row>
    <row r="65" spans="5:8">
      <c r="E65" s="3"/>
      <c r="H65" s="3"/>
    </row>
    <row r="66" spans="5:8">
      <c r="E66" s="3"/>
      <c r="H66" s="3"/>
    </row>
  </sheetData>
  <dataValidations count="2">
    <dataValidation type="list" allowBlank="1" showInputMessage="1" showErrorMessage="1" sqref="D5 D28:D46 D19:D26 D7:D17" xr:uid="{E5DDD3D1-B932-4D52-9AD2-BEF3BEA38C02}">
      <formula1>"tonnes/yr, MWh/yr (LHV)"</formula1>
    </dataValidation>
    <dataValidation type="custom" allowBlank="1" showInputMessage="1" showErrorMessage="1" error="Please do not change" sqref="O5 O20:P20 Z5 W29:W46 O13:O17 W48 O29:O46 Z29:Z46 Z20:Z26 O21:O26 Z8:Z17 W8:W17 O8:O11 R20:S26" xr:uid="{CBA23847-04C8-4CA3-87B4-663E858CBE7F}">
      <formula1>"Please do not change"</formula1>
    </dataValidation>
  </dataValidations>
  <pageMargins left="0.70000000000000007" right="0.70000000000000007" top="0.75" bottom="0.75" header="0.30000000000000004" footer="0.30000000000000004"/>
  <pageSetup paperSize="9" orientation="portrait" r:id="rId1"/>
  <ignoredErrors>
    <ignoredError sqref="P46:S46 P5:S5 U46" unlockedFormula="1"/>
  </ignoredErrors>
  <drawing r:id="rId2"/>
  <legacyDrawing r:id="rId3"/>
  <extLst>
    <ext xmlns:x14="http://schemas.microsoft.com/office/spreadsheetml/2009/9/main" uri="{78C0D931-6437-407d-A8EE-F0AAD7539E65}">
      <x14:conditionalFormattings>
        <x14:conditionalFormatting xmlns:xm="http://schemas.microsoft.com/office/excel/2006/main">
          <x14:cfRule type="expression" priority="1" id="{8122AF64-EB83-4C16-AA70-B6743760351E}">
            <xm:f>OR(Guidance!$C$17="Yes",Guidance!$C$17="")</xm:f>
            <x14:dxf>
              <font>
                <color theme="0"/>
              </font>
              <fill>
                <patternFill>
                  <bgColor theme="0"/>
                </patternFill>
              </fill>
              <border>
                <left/>
                <right/>
                <top/>
                <bottom/>
                <vertical/>
                <horizontal/>
              </border>
            </x14:dxf>
          </x14:cfRule>
          <xm:sqref>A1</xm:sqref>
        </x14:conditionalFormatting>
        <x14:conditionalFormatting xmlns:xm="http://schemas.microsoft.com/office/excel/2006/main">
          <x14:cfRule type="expression" priority="2" id="{CB8113C4-2167-40A0-8A0B-AA4048AEECAA}">
            <xm:f>Guidance!$C$17="No"</xm:f>
            <x14:dxf>
              <font>
                <color theme="0"/>
              </font>
              <fill>
                <patternFill>
                  <bgColor theme="0"/>
                </patternFill>
              </fill>
              <border>
                <left/>
                <right/>
                <top/>
                <bottom/>
              </border>
            </x14:dxf>
          </x14:cfRule>
          <xm:sqref>A2:Z100</xm:sqref>
        </x14:conditionalFormatting>
      </x14:conditionalFormattings>
    </ext>
  </extLs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0">
    <tabColor theme="9" tint="0.79998168889431442"/>
  </sheetPr>
  <dimension ref="A1:Z54"/>
  <sheetViews>
    <sheetView showGridLines="0" zoomScale="85" zoomScaleNormal="85" workbookViewId="0"/>
  </sheetViews>
  <sheetFormatPr defaultColWidth="7.28515625" defaultRowHeight="15"/>
  <cols>
    <col min="1" max="1" width="5.28515625" style="3" customWidth="1"/>
    <col min="2" max="2" width="25" style="3" bestFit="1" customWidth="1"/>
    <col min="3" max="3" width="39" style="3" bestFit="1" customWidth="1"/>
    <col min="4" max="4" width="14.42578125" style="3" customWidth="1"/>
    <col min="5" max="5" width="15.28515625" style="5" customWidth="1"/>
    <col min="6" max="6" width="18.140625" style="3" customWidth="1"/>
    <col min="7" max="7" width="17" style="3" customWidth="1"/>
    <col min="8" max="8" width="11.85546875" style="4" customWidth="1"/>
    <col min="9" max="9" width="13.5703125" style="4" customWidth="1"/>
    <col min="10" max="10" width="16.5703125" style="4" customWidth="1"/>
    <col min="11" max="11" width="11" style="4" customWidth="1"/>
    <col min="12" max="12" width="12.28515625" style="4" customWidth="1"/>
    <col min="13" max="13" width="13" style="4" customWidth="1"/>
    <col min="14" max="14" width="16.5703125" style="4" customWidth="1"/>
    <col min="15" max="15" width="14" style="4" customWidth="1"/>
    <col min="16" max="16" width="19.140625" customWidth="1"/>
    <col min="17" max="17" width="5.85546875" style="3" customWidth="1"/>
    <col min="18" max="18" width="16" style="3" customWidth="1"/>
    <col min="19" max="19" width="19.7109375" style="3" customWidth="1"/>
    <col min="20" max="21" width="20.7109375" style="4" customWidth="1"/>
    <col min="22" max="22" width="16.28515625" style="4" customWidth="1"/>
    <col min="23" max="23" width="22.7109375" style="27" customWidth="1"/>
    <col min="24" max="24" width="7.28515625" style="3" customWidth="1"/>
    <col min="25" max="25" width="21.28515625" style="3" customWidth="1"/>
    <col min="27" max="16384" width="7.28515625" style="3"/>
  </cols>
  <sheetData>
    <row r="1" spans="1:26">
      <c r="A1" s="150" t="s">
        <v>297</v>
      </c>
    </row>
    <row r="2" spans="1:26" ht="94.5" customHeight="1" thickBot="1">
      <c r="B2" s="2" t="s">
        <v>298</v>
      </c>
      <c r="C2" s="2" t="s">
        <v>299</v>
      </c>
      <c r="D2" s="2" t="s">
        <v>23</v>
      </c>
      <c r="E2" s="7" t="s">
        <v>300</v>
      </c>
      <c r="F2" s="2" t="s">
        <v>301</v>
      </c>
      <c r="G2" s="2" t="s">
        <v>302</v>
      </c>
      <c r="H2" s="2" t="s">
        <v>303</v>
      </c>
      <c r="I2" s="2" t="s">
        <v>304</v>
      </c>
      <c r="J2" s="2" t="s">
        <v>305</v>
      </c>
      <c r="K2" s="2" t="s">
        <v>306</v>
      </c>
      <c r="L2" s="2" t="s">
        <v>307</v>
      </c>
      <c r="M2" s="2" t="s">
        <v>308</v>
      </c>
      <c r="N2" s="2" t="s">
        <v>309</v>
      </c>
      <c r="O2" s="2" t="s">
        <v>310</v>
      </c>
      <c r="P2" s="2" t="s">
        <v>311</v>
      </c>
      <c r="Q2" s="2"/>
      <c r="R2" s="26" t="s">
        <v>312</v>
      </c>
      <c r="S2" s="2" t="s">
        <v>313</v>
      </c>
      <c r="T2" s="2" t="s">
        <v>314</v>
      </c>
      <c r="U2" s="2" t="s">
        <v>315</v>
      </c>
      <c r="V2" s="2" t="s">
        <v>316</v>
      </c>
      <c r="W2" s="26" t="s">
        <v>317</v>
      </c>
      <c r="X2" s="26"/>
      <c r="Y2" s="2" t="s">
        <v>318</v>
      </c>
    </row>
    <row r="3" spans="1:26" ht="15.75" thickTop="1"/>
    <row r="4" spans="1:26">
      <c r="B4" s="126" t="s">
        <v>319</v>
      </c>
      <c r="C4" s="122"/>
      <c r="D4" s="122"/>
      <c r="E4" s="123"/>
      <c r="F4" s="122"/>
      <c r="G4" s="124"/>
      <c r="H4" s="125"/>
      <c r="I4" s="125"/>
      <c r="J4" s="125"/>
      <c r="K4" s="125"/>
      <c r="L4" s="125"/>
      <c r="M4" s="125"/>
      <c r="N4" s="125"/>
      <c r="O4" s="125"/>
      <c r="P4" s="125"/>
      <c r="Q4" s="125"/>
      <c r="R4" s="125"/>
      <c r="S4" s="125"/>
      <c r="T4" s="125"/>
      <c r="U4" s="125"/>
      <c r="V4" s="125"/>
      <c r="W4" s="125"/>
      <c r="X4" s="125"/>
      <c r="Y4" s="125"/>
      <c r="Z4" s="3"/>
    </row>
    <row r="5" spans="1:26">
      <c r="B5" s="9" t="s">
        <v>320</v>
      </c>
      <c r="C5" s="128" t="str">
        <f>'Pre-processing'!C20</f>
        <v>e.g. Fossil fraction of RDF</v>
      </c>
      <c r="D5" s="8" t="s">
        <v>322</v>
      </c>
      <c r="E5" s="139"/>
      <c r="F5" s="137"/>
      <c r="G5" s="137"/>
      <c r="H5" s="139"/>
      <c r="I5" s="139" t="s">
        <v>190</v>
      </c>
      <c r="J5" s="139"/>
      <c r="K5" s="139"/>
      <c r="L5" s="139"/>
      <c r="M5" s="139"/>
      <c r="N5" s="14"/>
      <c r="O5" s="33">
        <f t="shared" ref="O5" si="0">IF($D5="MWh/yr (LHV)",$E5,$J5*$E5*(1-$L5)/3.6)</f>
        <v>0</v>
      </c>
      <c r="P5" s="3"/>
      <c r="T5" s="3"/>
      <c r="U5" s="3"/>
      <c r="V5" s="3"/>
      <c r="W5" s="3"/>
      <c r="Z5" s="153" t="str">
        <f>IF(AND(C5&lt;&gt;"",OR(E5="",J5="",L5="")),"Missing information in this row","")</f>
        <v>Missing information in this row</v>
      </c>
    </row>
    <row r="6" spans="1:26">
      <c r="E6" s="10"/>
      <c r="F6" s="10"/>
      <c r="G6" s="10"/>
      <c r="H6" s="10"/>
      <c r="I6" s="10"/>
      <c r="J6" s="10"/>
      <c r="K6" s="10"/>
      <c r="L6" s="10"/>
      <c r="M6" s="10"/>
      <c r="N6" s="3"/>
      <c r="O6" s="3"/>
      <c r="P6" s="3"/>
      <c r="T6" s="3"/>
      <c r="U6" s="3"/>
      <c r="V6" s="3"/>
      <c r="W6" s="3"/>
      <c r="Z6" s="3"/>
    </row>
    <row r="7" spans="1:26">
      <c r="B7" s="126" t="s">
        <v>323</v>
      </c>
      <c r="C7" s="122"/>
      <c r="D7" s="122"/>
      <c r="E7" s="143"/>
      <c r="F7" s="144"/>
      <c r="G7" s="144"/>
      <c r="H7" s="140"/>
      <c r="I7" s="140"/>
      <c r="J7" s="140"/>
      <c r="K7" s="140"/>
      <c r="L7" s="140"/>
      <c r="M7" s="140"/>
      <c r="N7" s="125"/>
      <c r="O7" s="140"/>
      <c r="P7" s="125"/>
      <c r="Q7" s="125"/>
      <c r="R7" s="125"/>
      <c r="S7" s="125"/>
      <c r="T7" s="140"/>
      <c r="U7" s="140"/>
      <c r="V7" s="140"/>
      <c r="W7" s="125"/>
      <c r="X7" s="125"/>
      <c r="Y7" s="125"/>
      <c r="Z7" s="3"/>
    </row>
    <row r="8" spans="1:26">
      <c r="B8" s="127" t="s">
        <v>324</v>
      </c>
      <c r="C8" s="128" t="s">
        <v>325</v>
      </c>
      <c r="D8" s="8" t="s">
        <v>326</v>
      </c>
      <c r="E8" s="139"/>
      <c r="F8" s="137"/>
      <c r="G8" s="137"/>
      <c r="H8" s="139"/>
      <c r="I8" s="139"/>
      <c r="J8" s="139"/>
      <c r="K8" s="139"/>
      <c r="L8" s="139"/>
      <c r="M8" s="139"/>
      <c r="N8" s="14"/>
      <c r="O8" s="33">
        <f t="shared" ref="O8:O16" si="1">IF($D8="MWh/yr (LHV)",$E8,$J8*$E8*(1-$L8)/3.6)</f>
        <v>0</v>
      </c>
      <c r="P8" s="3"/>
      <c r="T8" s="141" t="str">
        <f t="shared" ref="T8:T16" si="2">IF(B8="", "", IF(D8="MWh/yr (LHV)", "Use column to right", "Enter data here"))</f>
        <v>Use column to right</v>
      </c>
      <c r="U8" s="141" t="str">
        <f t="shared" ref="U8:U16" si="3">IF(B8="", "", IF(D8="MWh/yr (LHV)", "Enter data here", "Use column to left"))</f>
        <v>Enter data here</v>
      </c>
      <c r="V8" s="138" t="s">
        <v>327</v>
      </c>
      <c r="W8" s="129" t="str">
        <f t="shared" ref="W8:W16" si="4">IFERROR(IF(D8="tonnes/yr", $T8*$E8/($O$19*3.6), $U8*$E8*3.6/($O$19*3.6)), "Unfilled fields on left")</f>
        <v>Unfilled fields on left</v>
      </c>
      <c r="Y8" s="13"/>
      <c r="Z8" s="153" t="str">
        <f t="shared" ref="Z8:Z16" si="5">IF(AND(C8&lt;&gt;"",OR(E8="",J8="",L8="",T8="Enter data here",U8="Enter data here")),"Missing information in this row. Leave the 'Description of input/output' (Column C) blank for this row if it is not used in this module","")</f>
        <v>Missing information in this row. Leave the 'Description of input/output' (Column C) blank for this row if it is not used in this module</v>
      </c>
    </row>
    <row r="9" spans="1:26">
      <c r="B9" s="127" t="s">
        <v>324</v>
      </c>
      <c r="C9" s="128" t="s">
        <v>328</v>
      </c>
      <c r="D9" s="8" t="s">
        <v>326</v>
      </c>
      <c r="E9" s="139"/>
      <c r="F9" s="137"/>
      <c r="G9" s="137"/>
      <c r="H9" s="139"/>
      <c r="I9" s="139"/>
      <c r="J9" s="139"/>
      <c r="K9" s="139"/>
      <c r="L9" s="139"/>
      <c r="M9" s="139"/>
      <c r="N9" s="14"/>
      <c r="O9" s="33">
        <f t="shared" si="1"/>
        <v>0</v>
      </c>
      <c r="P9" s="3"/>
      <c r="T9" s="141" t="str">
        <f t="shared" si="2"/>
        <v>Use column to right</v>
      </c>
      <c r="U9" s="141" t="str">
        <f t="shared" si="3"/>
        <v>Enter data here</v>
      </c>
      <c r="V9" s="138" t="s">
        <v>327</v>
      </c>
      <c r="W9" s="129" t="str">
        <f t="shared" si="4"/>
        <v>Unfilled fields on left</v>
      </c>
      <c r="Y9" s="13"/>
      <c r="Z9" s="153" t="str">
        <f t="shared" si="5"/>
        <v>Missing information in this row. Leave the 'Description of input/output' (Column C) blank for this row if it is not used in this module</v>
      </c>
    </row>
    <row r="10" spans="1:26" s="6" customFormat="1">
      <c r="B10" s="127" t="s">
        <v>324</v>
      </c>
      <c r="C10" s="128" t="s">
        <v>329</v>
      </c>
      <c r="D10" s="8" t="s">
        <v>322</v>
      </c>
      <c r="E10" s="137"/>
      <c r="F10" s="137"/>
      <c r="G10" s="137"/>
      <c r="H10" s="139"/>
      <c r="I10" s="139"/>
      <c r="J10" s="139"/>
      <c r="K10" s="139"/>
      <c r="L10" s="139"/>
      <c r="M10" s="139"/>
      <c r="N10" s="14"/>
      <c r="O10" s="33">
        <f t="shared" si="1"/>
        <v>0</v>
      </c>
      <c r="P10" s="3"/>
      <c r="Q10" s="3"/>
      <c r="R10" s="3"/>
      <c r="S10" s="3"/>
      <c r="T10" s="141" t="str">
        <f t="shared" si="2"/>
        <v>Enter data here</v>
      </c>
      <c r="U10" s="141" t="str">
        <f t="shared" si="3"/>
        <v>Use column to left</v>
      </c>
      <c r="V10" s="138" t="s">
        <v>327</v>
      </c>
      <c r="W10" s="129" t="str">
        <f t="shared" si="4"/>
        <v>Unfilled fields on left</v>
      </c>
      <c r="Y10" s="17"/>
      <c r="Z10" s="153" t="str">
        <f t="shared" si="5"/>
        <v>Missing information in this row. Leave the 'Description of input/output' (Column C) blank for this row if it is not used in this module</v>
      </c>
    </row>
    <row r="11" spans="1:26" s="6" customFormat="1">
      <c r="B11" s="127" t="s">
        <v>324</v>
      </c>
      <c r="C11" s="128" t="s">
        <v>330</v>
      </c>
      <c r="D11" s="8" t="s">
        <v>322</v>
      </c>
      <c r="E11" s="137"/>
      <c r="F11" s="137"/>
      <c r="G11" s="137"/>
      <c r="H11" s="139"/>
      <c r="I11" s="139"/>
      <c r="J11" s="139"/>
      <c r="K11" s="139"/>
      <c r="L11" s="139"/>
      <c r="M11" s="139"/>
      <c r="N11" s="14"/>
      <c r="O11" s="33">
        <f t="shared" si="1"/>
        <v>0</v>
      </c>
      <c r="P11" s="3"/>
      <c r="Q11" s="3"/>
      <c r="R11" s="3"/>
      <c r="S11" s="3"/>
      <c r="T11" s="141" t="str">
        <f t="shared" si="2"/>
        <v>Enter data here</v>
      </c>
      <c r="U11" s="141" t="str">
        <f t="shared" si="3"/>
        <v>Use column to left</v>
      </c>
      <c r="V11" s="138" t="s">
        <v>327</v>
      </c>
      <c r="W11" s="129" t="str">
        <f t="shared" si="4"/>
        <v>Unfilled fields on left</v>
      </c>
      <c r="Y11" s="17"/>
      <c r="Z11" s="153" t="str">
        <f t="shared" si="5"/>
        <v>Missing information in this row. Leave the 'Description of input/output' (Column C) blank for this row if it is not used in this module</v>
      </c>
    </row>
    <row r="12" spans="1:26">
      <c r="B12" s="127" t="s">
        <v>331</v>
      </c>
      <c r="C12" s="128" t="s">
        <v>332</v>
      </c>
      <c r="D12" s="8" t="s">
        <v>322</v>
      </c>
      <c r="E12" s="137"/>
      <c r="F12" s="137"/>
      <c r="G12" s="137"/>
      <c r="H12" s="139"/>
      <c r="I12" s="139"/>
      <c r="J12" s="139"/>
      <c r="K12" s="139"/>
      <c r="L12" s="139"/>
      <c r="M12" s="139"/>
      <c r="N12" s="14"/>
      <c r="O12" s="33">
        <f t="shared" si="1"/>
        <v>0</v>
      </c>
      <c r="P12" s="3"/>
      <c r="T12" s="141" t="str">
        <f t="shared" si="2"/>
        <v>Enter data here</v>
      </c>
      <c r="U12" s="141" t="str">
        <f t="shared" si="3"/>
        <v>Use column to left</v>
      </c>
      <c r="V12" s="138" t="s">
        <v>327</v>
      </c>
      <c r="W12" s="129" t="str">
        <f t="shared" si="4"/>
        <v>Unfilled fields on left</v>
      </c>
      <c r="Y12" s="17"/>
      <c r="Z12" s="153" t="str">
        <f t="shared" si="5"/>
        <v>Missing information in this row. Leave the 'Description of input/output' (Column C) blank for this row if it is not used in this module</v>
      </c>
    </row>
    <row r="13" spans="1:26">
      <c r="B13" s="127" t="s">
        <v>331</v>
      </c>
      <c r="C13" s="128" t="s">
        <v>333</v>
      </c>
      <c r="D13" s="8" t="s">
        <v>322</v>
      </c>
      <c r="E13" s="137"/>
      <c r="F13" s="137"/>
      <c r="G13" s="137"/>
      <c r="H13" s="139"/>
      <c r="I13" s="139"/>
      <c r="J13" s="139"/>
      <c r="K13" s="139"/>
      <c r="L13" s="139"/>
      <c r="M13" s="139"/>
      <c r="N13" s="14"/>
      <c r="O13" s="33">
        <f t="shared" si="1"/>
        <v>0</v>
      </c>
      <c r="P13" s="3"/>
      <c r="T13" s="141" t="str">
        <f t="shared" si="2"/>
        <v>Enter data here</v>
      </c>
      <c r="U13" s="141" t="str">
        <f t="shared" si="3"/>
        <v>Use column to left</v>
      </c>
      <c r="V13" s="138" t="s">
        <v>327</v>
      </c>
      <c r="W13" s="129" t="str">
        <f t="shared" si="4"/>
        <v>Unfilled fields on left</v>
      </c>
      <c r="Y13" s="17"/>
      <c r="Z13" s="153" t="str">
        <f t="shared" si="5"/>
        <v>Missing information in this row. Leave the 'Description of input/output' (Column C) blank for this row if it is not used in this module</v>
      </c>
    </row>
    <row r="14" spans="1:26">
      <c r="B14" s="127" t="s">
        <v>334</v>
      </c>
      <c r="C14" s="128" t="s">
        <v>335</v>
      </c>
      <c r="D14" s="8" t="s">
        <v>322</v>
      </c>
      <c r="E14" s="137"/>
      <c r="F14" s="137"/>
      <c r="G14" s="137"/>
      <c r="H14" s="139"/>
      <c r="I14" s="139"/>
      <c r="J14" s="139"/>
      <c r="K14" s="139"/>
      <c r="L14" s="139"/>
      <c r="M14" s="139"/>
      <c r="N14" s="14"/>
      <c r="O14" s="33">
        <f t="shared" si="1"/>
        <v>0</v>
      </c>
      <c r="P14" s="3"/>
      <c r="T14" s="141" t="str">
        <f t="shared" si="2"/>
        <v>Enter data here</v>
      </c>
      <c r="U14" s="141" t="str">
        <f t="shared" si="3"/>
        <v>Use column to left</v>
      </c>
      <c r="V14" s="138" t="s">
        <v>327</v>
      </c>
      <c r="W14" s="129" t="str">
        <f t="shared" si="4"/>
        <v>Unfilled fields on left</v>
      </c>
      <c r="Y14" s="17"/>
      <c r="Z14" s="153" t="str">
        <f t="shared" si="5"/>
        <v>Missing information in this row. Leave the 'Description of input/output' (Column C) blank for this row if it is not used in this module</v>
      </c>
    </row>
    <row r="15" spans="1:26">
      <c r="B15" s="127" t="s">
        <v>334</v>
      </c>
      <c r="C15" s="128" t="s">
        <v>336</v>
      </c>
      <c r="D15" s="8" t="s">
        <v>322</v>
      </c>
      <c r="E15" s="137"/>
      <c r="F15" s="137"/>
      <c r="G15" s="137"/>
      <c r="H15" s="139"/>
      <c r="I15" s="139"/>
      <c r="J15" s="139"/>
      <c r="K15" s="139"/>
      <c r="L15" s="139"/>
      <c r="M15" s="139"/>
      <c r="N15" s="14"/>
      <c r="O15" s="33">
        <f t="shared" si="1"/>
        <v>0</v>
      </c>
      <c r="P15" s="3"/>
      <c r="T15" s="141" t="str">
        <f t="shared" si="2"/>
        <v>Enter data here</v>
      </c>
      <c r="U15" s="141" t="str">
        <f t="shared" si="3"/>
        <v>Use column to left</v>
      </c>
      <c r="V15" s="138" t="s">
        <v>327</v>
      </c>
      <c r="W15" s="129" t="str">
        <f t="shared" si="4"/>
        <v>Unfilled fields on left</v>
      </c>
      <c r="Y15" s="17"/>
      <c r="Z15" s="153" t="str">
        <f t="shared" si="5"/>
        <v>Missing information in this row. Leave the 'Description of input/output' (Column C) blank for this row if it is not used in this module</v>
      </c>
    </row>
    <row r="16" spans="1:26">
      <c r="B16" s="8"/>
      <c r="C16" s="9"/>
      <c r="D16" s="8"/>
      <c r="E16" s="137"/>
      <c r="F16" s="137"/>
      <c r="G16" s="137"/>
      <c r="H16" s="139"/>
      <c r="I16" s="139"/>
      <c r="J16" s="139"/>
      <c r="K16" s="139"/>
      <c r="L16" s="139"/>
      <c r="M16" s="139"/>
      <c r="N16" s="14"/>
      <c r="O16" s="33">
        <f t="shared" si="1"/>
        <v>0</v>
      </c>
      <c r="P16" s="3"/>
      <c r="T16" s="141" t="str">
        <f t="shared" si="2"/>
        <v/>
      </c>
      <c r="U16" s="141" t="str">
        <f t="shared" si="3"/>
        <v/>
      </c>
      <c r="V16" s="138" t="s">
        <v>327</v>
      </c>
      <c r="W16" s="129" t="str">
        <f t="shared" si="4"/>
        <v>Unfilled fields on left</v>
      </c>
      <c r="Y16" s="17"/>
      <c r="Z16" s="153" t="str">
        <f t="shared" si="5"/>
        <v/>
      </c>
    </row>
    <row r="17" spans="2:26">
      <c r="E17" s="10"/>
      <c r="F17" s="10"/>
      <c r="G17" s="10"/>
      <c r="H17" s="10"/>
      <c r="I17" s="10"/>
      <c r="J17" s="10"/>
      <c r="K17" s="10"/>
      <c r="L17" s="10"/>
      <c r="M17" s="10"/>
      <c r="N17" s="3"/>
      <c r="O17" s="3"/>
      <c r="P17" s="3"/>
      <c r="T17" s="3"/>
      <c r="U17" s="3"/>
      <c r="V17" s="3"/>
      <c r="W17" s="3"/>
      <c r="Z17" s="3"/>
    </row>
    <row r="18" spans="2:26">
      <c r="B18" s="126" t="s">
        <v>337</v>
      </c>
      <c r="C18" s="122"/>
      <c r="D18" s="122"/>
      <c r="E18" s="143"/>
      <c r="F18" s="144"/>
      <c r="G18" s="144"/>
      <c r="H18" s="140"/>
      <c r="I18" s="140"/>
      <c r="J18" s="140"/>
      <c r="K18" s="140"/>
      <c r="L18" s="140"/>
      <c r="M18" s="140"/>
      <c r="N18" s="125"/>
      <c r="O18" s="140"/>
      <c r="P18" s="125"/>
      <c r="Q18" s="125"/>
      <c r="R18" s="125"/>
      <c r="S18" s="125"/>
      <c r="T18" s="140"/>
      <c r="U18" s="140"/>
      <c r="V18" s="140"/>
      <c r="W18" s="125"/>
      <c r="X18" s="125"/>
      <c r="Y18" s="125"/>
      <c r="Z18" s="3"/>
    </row>
    <row r="19" spans="2:26">
      <c r="B19" s="9" t="s">
        <v>338</v>
      </c>
      <c r="C19" s="128" t="str">
        <f>C5</f>
        <v>e.g. Fossil fraction of RDF</v>
      </c>
      <c r="D19" s="8" t="s">
        <v>322</v>
      </c>
      <c r="E19" s="137"/>
      <c r="F19" s="137"/>
      <c r="G19" s="137"/>
      <c r="H19" s="137"/>
      <c r="I19" s="137" t="s">
        <v>190</v>
      </c>
      <c r="J19" s="137"/>
      <c r="K19" s="137"/>
      <c r="L19" s="137"/>
      <c r="M19" s="137"/>
      <c r="N19" s="14"/>
      <c r="O19" s="33">
        <f>IF($D19="MWh/yr (LHV)",$E19,$J19*$E19*(1-$L19)/3.6)</f>
        <v>0</v>
      </c>
      <c r="P19" s="148" t="str">
        <f>IFERROR(O19/O5,"")</f>
        <v/>
      </c>
      <c r="R19" s="33">
        <f>IF($D19="MWh/yr (LHV)",$E19,$E19*MAX(0, $J19*(1-$L19)-2.441*$L19)/kWh_to_MJ)</f>
        <v>0</v>
      </c>
      <c r="S19" s="147" t="str">
        <f>IFERROR(R19/(SUM($R$19:$R$21)),"")</f>
        <v/>
      </c>
      <c r="T19" s="149"/>
      <c r="U19" s="149"/>
      <c r="V19" s="149"/>
      <c r="W19" s="130"/>
      <c r="Y19" s="13"/>
      <c r="Z19" s="153" t="str">
        <f>IF(AND(C19&lt;&gt;"",OR(E19="",J19="",L19="")),"Missing information in this row.","")</f>
        <v>Missing information in this row.</v>
      </c>
    </row>
    <row r="20" spans="2:26" s="6" customFormat="1">
      <c r="B20" s="127" t="s">
        <v>339</v>
      </c>
      <c r="C20" s="128" t="s">
        <v>340</v>
      </c>
      <c r="D20" s="8" t="s">
        <v>322</v>
      </c>
      <c r="E20" s="137"/>
      <c r="F20" s="137"/>
      <c r="G20" s="137"/>
      <c r="H20" s="139"/>
      <c r="I20" s="139"/>
      <c r="J20" s="139"/>
      <c r="K20" s="139"/>
      <c r="L20" s="139"/>
      <c r="M20" s="139"/>
      <c r="N20" s="14"/>
      <c r="O20" s="33">
        <f t="shared" ref="O20:O27" si="6">IF($D20="MWh/yr (LHV)",$E20,$J20*$E20*(1-$L20)/3.6)</f>
        <v>0</v>
      </c>
      <c r="P20" s="3"/>
      <c r="Q20" s="3"/>
      <c r="R20" s="33">
        <f>IF($D20="MWh/yr (LHV)",$E20,$E20*MAX(0, $J20*(1-$L20)-2.441*$L20)/kWh_to_MJ)</f>
        <v>0</v>
      </c>
      <c r="S20" s="147" t="str">
        <f>IFERROR(R20/(SUM($R$19:$R$21)),"")</f>
        <v/>
      </c>
      <c r="T20" s="149"/>
      <c r="U20" s="149"/>
      <c r="V20" s="149"/>
      <c r="W20" s="130"/>
      <c r="Y20" s="13"/>
      <c r="Z20" s="153" t="str">
        <f>IF(AND(C20&lt;&gt;"",OR(E20="",J20="",L20="")),"Missing information in this row. Leave the 'Description of input/output' (Column C) blank for this row if it is not used in this module","")</f>
        <v>Missing information in this row. Leave the 'Description of input/output' (Column C) blank for this row if it is not used in this module</v>
      </c>
    </row>
    <row r="21" spans="2:26" s="6" customFormat="1">
      <c r="B21" s="127" t="s">
        <v>339</v>
      </c>
      <c r="C21" s="128" t="s">
        <v>340</v>
      </c>
      <c r="D21" s="8" t="s">
        <v>322</v>
      </c>
      <c r="E21" s="137"/>
      <c r="F21" s="137"/>
      <c r="G21" s="137"/>
      <c r="H21" s="139"/>
      <c r="I21" s="139"/>
      <c r="J21" s="139"/>
      <c r="K21" s="139"/>
      <c r="L21" s="139"/>
      <c r="M21" s="139"/>
      <c r="N21" s="14"/>
      <c r="O21" s="33">
        <f t="shared" si="6"/>
        <v>0</v>
      </c>
      <c r="P21" s="3"/>
      <c r="Q21" s="3"/>
      <c r="R21" s="33">
        <f>IF($D21="MWh/yr (LHV)",$E21,$E21*MAX(0, $J21*(1-$L21)-2.441*$L21)/kWh_to_MJ)</f>
        <v>0</v>
      </c>
      <c r="S21" s="147" t="str">
        <f>IFERROR(R21/(SUM($R$19:$R$21)),"")</f>
        <v/>
      </c>
      <c r="T21" s="149"/>
      <c r="U21" s="149"/>
      <c r="V21" s="149"/>
      <c r="W21" s="130"/>
      <c r="Y21" s="13"/>
      <c r="Z21" s="153" t="str">
        <f>IF(AND(C21&lt;&gt;"",OR(E21="",J21="",L21="")),"Missing information in this row. Leave the 'Description of input/output' (Column C) blank for this row if it is not used in this module","")</f>
        <v>Missing information in this row. Leave the 'Description of input/output' (Column C) blank for this row if it is not used in this module</v>
      </c>
    </row>
    <row r="22" spans="2:26" s="6" customFormat="1">
      <c r="E22" s="159"/>
      <c r="F22" s="159"/>
      <c r="G22" s="159"/>
      <c r="H22" s="159"/>
      <c r="I22" s="159"/>
      <c r="J22" s="159"/>
      <c r="K22" s="159"/>
      <c r="L22" s="159"/>
      <c r="M22" s="159"/>
    </row>
    <row r="23" spans="2:26">
      <c r="B23" s="126" t="s">
        <v>341</v>
      </c>
      <c r="C23" s="122"/>
      <c r="D23" s="122"/>
      <c r="E23" s="143"/>
      <c r="F23" s="144"/>
      <c r="G23" s="144"/>
      <c r="H23" s="140"/>
      <c r="I23" s="140"/>
      <c r="J23" s="140"/>
      <c r="K23" s="140"/>
      <c r="L23" s="140"/>
      <c r="M23" s="140"/>
      <c r="N23" s="125"/>
      <c r="O23" s="140"/>
      <c r="P23" s="125"/>
      <c r="Q23" s="125"/>
      <c r="R23" s="125"/>
      <c r="S23" s="125"/>
      <c r="T23" s="140"/>
      <c r="U23" s="140"/>
      <c r="V23" s="140"/>
      <c r="W23" s="125"/>
      <c r="X23" s="125"/>
      <c r="Y23" s="125"/>
      <c r="Z23" s="3"/>
    </row>
    <row r="24" spans="2:26" s="6" customFormat="1">
      <c r="B24" s="127" t="s">
        <v>342</v>
      </c>
      <c r="C24" s="128" t="s">
        <v>343</v>
      </c>
      <c r="D24" s="8" t="s">
        <v>322</v>
      </c>
      <c r="E24" s="137"/>
      <c r="F24" s="137"/>
      <c r="G24" s="137"/>
      <c r="H24" s="139"/>
      <c r="I24" s="139"/>
      <c r="J24" s="139"/>
      <c r="K24" s="139"/>
      <c r="L24" s="139"/>
      <c r="M24" s="139"/>
      <c r="N24" s="14"/>
      <c r="O24" s="33">
        <f t="shared" si="6"/>
        <v>0</v>
      </c>
      <c r="P24" s="3"/>
      <c r="Q24" s="3"/>
      <c r="R24" s="3"/>
      <c r="S24" s="3"/>
      <c r="T24" s="141" t="str">
        <f t="shared" ref="T24:T27" si="7">IF(B24="", "", IF(D24="MWh/yr (LHV)", "Use column to right", "Enter data here"))</f>
        <v>Enter data here</v>
      </c>
      <c r="U24" s="141" t="str">
        <f t="shared" ref="U24:U27" si="8">IF(B24="", "", IF(D24="MWh/yr (LHV)", "Enter data here", "Use column to left"))</f>
        <v>Use column to left</v>
      </c>
      <c r="V24" s="138" t="s">
        <v>344</v>
      </c>
      <c r="W24" s="129" t="str">
        <f>IFERROR(IF(D24="tonnes/yr", $T24*$E24/($O$19*3.6), $U24*$E24*3.6/($O$19*3.6)), "Unfilled fields on left")</f>
        <v>Unfilled fields on left</v>
      </c>
      <c r="Y24" s="13"/>
      <c r="Z24" s="153" t="str">
        <f t="shared" ref="Z24:Z34" si="9">IF(AND(C24&lt;&gt;"",OR(E24="",J24="",L24="",T24="Enter data here",U24="Enter data here")),"Missing information in this row. Leave the 'Description of input/output' (Column C) blank for this row if it is not used in this module","")</f>
        <v>Missing information in this row. Leave the 'Description of input/output' (Column C) blank for this row if it is not used in this module</v>
      </c>
    </row>
    <row r="25" spans="2:26" s="6" customFormat="1">
      <c r="B25" s="127" t="s">
        <v>342</v>
      </c>
      <c r="C25" s="128" t="s">
        <v>345</v>
      </c>
      <c r="D25" s="8" t="s">
        <v>322</v>
      </c>
      <c r="E25" s="137"/>
      <c r="F25" s="137"/>
      <c r="G25" s="137"/>
      <c r="H25" s="139"/>
      <c r="I25" s="139"/>
      <c r="J25" s="139"/>
      <c r="K25" s="139"/>
      <c r="L25" s="139"/>
      <c r="M25" s="139"/>
      <c r="N25" s="14"/>
      <c r="O25" s="33">
        <f t="shared" si="6"/>
        <v>0</v>
      </c>
      <c r="P25" s="3"/>
      <c r="Q25" s="3"/>
      <c r="R25" s="3"/>
      <c r="S25" s="3"/>
      <c r="T25" s="141" t="str">
        <f t="shared" si="7"/>
        <v>Enter data here</v>
      </c>
      <c r="U25" s="141" t="str">
        <f t="shared" si="8"/>
        <v>Use column to left</v>
      </c>
      <c r="V25" s="138" t="s">
        <v>344</v>
      </c>
      <c r="W25" s="129" t="str">
        <f>IFERROR(IF(D25="tonnes/yr", $T25*$E25/($O$19*3.6), $U25*$E25*3.6/($O$19*3.6)), "Unfilled fields on left")</f>
        <v>Unfilled fields on left</v>
      </c>
      <c r="Y25" s="13"/>
      <c r="Z25" s="153" t="str">
        <f t="shared" si="9"/>
        <v>Missing information in this row. Leave the 'Description of input/output' (Column C) blank for this row if it is not used in this module</v>
      </c>
    </row>
    <row r="26" spans="2:26" s="6" customFormat="1">
      <c r="B26" s="127" t="s">
        <v>346</v>
      </c>
      <c r="C26" s="128" t="s">
        <v>347</v>
      </c>
      <c r="D26" s="8" t="s">
        <v>322</v>
      </c>
      <c r="E26" s="137"/>
      <c r="F26" s="137"/>
      <c r="G26" s="137"/>
      <c r="H26" s="139"/>
      <c r="I26" s="139"/>
      <c r="J26" s="139"/>
      <c r="K26" s="139"/>
      <c r="L26" s="139"/>
      <c r="M26" s="139"/>
      <c r="N26" s="14"/>
      <c r="O26" s="33">
        <f t="shared" si="6"/>
        <v>0</v>
      </c>
      <c r="P26" s="3"/>
      <c r="Q26" s="3"/>
      <c r="R26" s="3"/>
      <c r="S26" s="3"/>
      <c r="T26" s="141" t="str">
        <f t="shared" si="7"/>
        <v>Enter data here</v>
      </c>
      <c r="U26" s="141" t="str">
        <f t="shared" si="8"/>
        <v>Use column to left</v>
      </c>
      <c r="V26" s="138" t="s">
        <v>344</v>
      </c>
      <c r="W26" s="129" t="str">
        <f>IFERROR(IF(D26="tonnes/yr", $T26*$E26/($O$19*3.6), $U26*$E26*3.6/($O$19*3.6)), "Unfilled fields on left")</f>
        <v>Unfilled fields on left</v>
      </c>
      <c r="Y26" s="13"/>
      <c r="Z26" s="153" t="str">
        <f t="shared" si="9"/>
        <v>Missing information in this row. Leave the 'Description of input/output' (Column C) blank for this row if it is not used in this module</v>
      </c>
    </row>
    <row r="27" spans="2:26" s="6" customFormat="1">
      <c r="B27" s="127" t="s">
        <v>346</v>
      </c>
      <c r="C27" s="128" t="s">
        <v>348</v>
      </c>
      <c r="D27" s="8" t="s">
        <v>322</v>
      </c>
      <c r="E27" s="137"/>
      <c r="F27" s="137"/>
      <c r="G27" s="137"/>
      <c r="H27" s="139"/>
      <c r="I27" s="139"/>
      <c r="J27" s="139"/>
      <c r="K27" s="139"/>
      <c r="L27" s="139"/>
      <c r="M27" s="139"/>
      <c r="N27" s="14"/>
      <c r="O27" s="33">
        <f t="shared" si="6"/>
        <v>0</v>
      </c>
      <c r="P27" s="3"/>
      <c r="Q27" s="3"/>
      <c r="R27" s="3"/>
      <c r="S27" s="3"/>
      <c r="T27" s="141" t="str">
        <f t="shared" si="7"/>
        <v>Enter data here</v>
      </c>
      <c r="U27" s="141" t="str">
        <f t="shared" si="8"/>
        <v>Use column to left</v>
      </c>
      <c r="V27" s="138" t="s">
        <v>344</v>
      </c>
      <c r="W27" s="129" t="str">
        <f>IFERROR(IF(D27="tonnes/yr", $T27*$E27/($O$19*3.6), $U27*$E27*3.6/($O$19*3.6)), "Unfilled fields on left")</f>
        <v>Unfilled fields on left</v>
      </c>
      <c r="Y27" s="13"/>
      <c r="Z27" s="153" t="str">
        <f t="shared" si="9"/>
        <v>Missing information in this row. Leave the 'Description of input/output' (Column C) blank for this row if it is not used in this module</v>
      </c>
    </row>
    <row r="28" spans="2:26" s="6" customFormat="1">
      <c r="B28" s="127" t="s">
        <v>349</v>
      </c>
      <c r="C28" s="128" t="s">
        <v>350</v>
      </c>
      <c r="D28" s="8" t="s">
        <v>322</v>
      </c>
      <c r="E28" s="137"/>
      <c r="F28" s="137"/>
      <c r="G28" s="137"/>
      <c r="H28" s="139"/>
      <c r="I28" s="139"/>
      <c r="J28" s="139"/>
      <c r="K28" s="139"/>
      <c r="L28" s="139"/>
      <c r="M28" s="139"/>
      <c r="N28" s="14"/>
      <c r="O28" s="33">
        <f t="shared" ref="O28:O34" si="10">IF($D28="MWh/yr (LHV)",$E28,$J28*$E28*(1-$L28)/3.6)</f>
        <v>0</v>
      </c>
      <c r="P28" s="3"/>
      <c r="Q28" s="3"/>
      <c r="R28" s="3"/>
      <c r="S28" s="3"/>
      <c r="T28" s="138">
        <v>1000</v>
      </c>
      <c r="U28" s="149"/>
      <c r="V28" s="138" t="s">
        <v>351</v>
      </c>
      <c r="W28" s="129" t="str">
        <f t="shared" ref="W28:W34" si="11">IFERROR(IF(D28="tonnes/yr", $T28*$E28/($O$19*3.6), $U28*$E28*3.6/($O$19*3.6)), "Unfilled fields on left")</f>
        <v>Unfilled fields on left</v>
      </c>
      <c r="Y28" s="13"/>
      <c r="Z28" s="153" t="str">
        <f t="shared" si="9"/>
        <v>Missing information in this row. Leave the 'Description of input/output' (Column C) blank for this row if it is not used in this module</v>
      </c>
    </row>
    <row r="29" spans="2:26" s="6" customFormat="1">
      <c r="B29" s="127" t="s">
        <v>352</v>
      </c>
      <c r="C29" s="128" t="s">
        <v>353</v>
      </c>
      <c r="D29" s="8" t="s">
        <v>322</v>
      </c>
      <c r="E29" s="137"/>
      <c r="F29" s="137"/>
      <c r="G29" s="137"/>
      <c r="H29" s="139"/>
      <c r="I29" s="139"/>
      <c r="J29" s="139"/>
      <c r="K29" s="139"/>
      <c r="L29" s="139"/>
      <c r="M29" s="139"/>
      <c r="N29" s="14"/>
      <c r="O29" s="33">
        <f t="shared" si="10"/>
        <v>0</v>
      </c>
      <c r="P29" s="3"/>
      <c r="Q29" s="3"/>
      <c r="R29" s="3"/>
      <c r="S29" s="3"/>
      <c r="T29" s="138">
        <v>28000</v>
      </c>
      <c r="U29" s="149"/>
      <c r="V29" s="138" t="s">
        <v>354</v>
      </c>
      <c r="W29" s="129" t="str">
        <f t="shared" si="11"/>
        <v>Unfilled fields on left</v>
      </c>
      <c r="Y29" s="13"/>
      <c r="Z29" s="153" t="str">
        <f t="shared" si="9"/>
        <v>Missing information in this row. Leave the 'Description of input/output' (Column C) blank for this row if it is not used in this module</v>
      </c>
    </row>
    <row r="30" spans="2:26" s="6" customFormat="1">
      <c r="B30" s="127" t="s">
        <v>352</v>
      </c>
      <c r="C30" s="128" t="s">
        <v>355</v>
      </c>
      <c r="D30" s="8" t="s">
        <v>322</v>
      </c>
      <c r="E30" s="137"/>
      <c r="F30" s="137"/>
      <c r="G30" s="137"/>
      <c r="H30" s="139"/>
      <c r="I30" s="139"/>
      <c r="J30" s="139"/>
      <c r="K30" s="139"/>
      <c r="L30" s="139"/>
      <c r="M30" s="139"/>
      <c r="N30" s="14"/>
      <c r="O30" s="33">
        <f t="shared" si="10"/>
        <v>0</v>
      </c>
      <c r="P30" s="3"/>
      <c r="Q30" s="3"/>
      <c r="R30" s="3"/>
      <c r="S30" s="3"/>
      <c r="T30" s="138">
        <v>265000</v>
      </c>
      <c r="U30" s="149"/>
      <c r="V30" s="138" t="s">
        <v>354</v>
      </c>
      <c r="W30" s="129" t="str">
        <f t="shared" si="11"/>
        <v>Unfilled fields on left</v>
      </c>
      <c r="Y30" s="13"/>
      <c r="Z30" s="153" t="str">
        <f t="shared" si="9"/>
        <v>Missing information in this row. Leave the 'Description of input/output' (Column C) blank for this row if it is not used in this module</v>
      </c>
    </row>
    <row r="31" spans="2:26" s="6" customFormat="1">
      <c r="B31" s="127"/>
      <c r="C31" s="128"/>
      <c r="D31" s="8"/>
      <c r="E31" s="137"/>
      <c r="F31" s="137"/>
      <c r="G31" s="137"/>
      <c r="H31" s="139"/>
      <c r="I31" s="139"/>
      <c r="J31" s="139"/>
      <c r="K31" s="139"/>
      <c r="L31" s="139"/>
      <c r="M31" s="139"/>
      <c r="N31" s="14"/>
      <c r="O31" s="33">
        <f t="shared" si="10"/>
        <v>0</v>
      </c>
      <c r="P31" s="3"/>
      <c r="Q31" s="3"/>
      <c r="R31" s="3"/>
      <c r="S31" s="3"/>
      <c r="T31" s="138"/>
      <c r="U31" s="149"/>
      <c r="V31" s="138"/>
      <c r="W31" s="129" t="str">
        <f t="shared" si="11"/>
        <v>Unfilled fields on left</v>
      </c>
      <c r="Y31" s="13"/>
      <c r="Z31" s="153" t="str">
        <f t="shared" si="9"/>
        <v/>
      </c>
    </row>
    <row r="32" spans="2:26" s="6" customFormat="1">
      <c r="B32" s="127"/>
      <c r="C32" s="128"/>
      <c r="D32" s="8"/>
      <c r="E32" s="137"/>
      <c r="F32" s="137"/>
      <c r="G32" s="137"/>
      <c r="H32" s="139"/>
      <c r="I32" s="139"/>
      <c r="J32" s="139"/>
      <c r="K32" s="139"/>
      <c r="L32" s="139"/>
      <c r="M32" s="139"/>
      <c r="N32" s="14"/>
      <c r="O32" s="33">
        <f t="shared" si="10"/>
        <v>0</v>
      </c>
      <c r="P32" s="3"/>
      <c r="Q32" s="3"/>
      <c r="R32" s="3"/>
      <c r="S32" s="3"/>
      <c r="T32" s="138"/>
      <c r="U32" s="149"/>
      <c r="V32" s="138"/>
      <c r="W32" s="129" t="str">
        <f t="shared" si="11"/>
        <v>Unfilled fields on left</v>
      </c>
      <c r="Y32" s="13"/>
      <c r="Z32" s="153" t="str">
        <f t="shared" si="9"/>
        <v/>
      </c>
    </row>
    <row r="33" spans="2:26" s="6" customFormat="1">
      <c r="B33" s="127"/>
      <c r="C33" s="128"/>
      <c r="D33" s="8"/>
      <c r="E33" s="137"/>
      <c r="F33" s="137"/>
      <c r="G33" s="137"/>
      <c r="H33" s="139"/>
      <c r="I33" s="139"/>
      <c r="J33" s="139"/>
      <c r="K33" s="139"/>
      <c r="L33" s="139"/>
      <c r="M33" s="139"/>
      <c r="N33" s="14"/>
      <c r="O33" s="33">
        <f t="shared" si="10"/>
        <v>0</v>
      </c>
      <c r="P33" s="3"/>
      <c r="Q33" s="3"/>
      <c r="R33" s="3"/>
      <c r="S33" s="3"/>
      <c r="T33" s="138"/>
      <c r="U33" s="149"/>
      <c r="V33" s="138"/>
      <c r="W33" s="129" t="str">
        <f t="shared" si="11"/>
        <v>Unfilled fields on left</v>
      </c>
      <c r="Y33" s="13"/>
      <c r="Z33" s="153" t="str">
        <f t="shared" si="9"/>
        <v/>
      </c>
    </row>
    <row r="34" spans="2:26">
      <c r="B34" s="9"/>
      <c r="C34" s="8"/>
      <c r="D34" s="8"/>
      <c r="E34" s="137"/>
      <c r="F34" s="137"/>
      <c r="G34" s="137"/>
      <c r="H34" s="139"/>
      <c r="I34" s="139"/>
      <c r="J34" s="139"/>
      <c r="K34" s="139"/>
      <c r="L34" s="139"/>
      <c r="M34" s="139"/>
      <c r="N34" s="14"/>
      <c r="O34" s="33">
        <f t="shared" si="10"/>
        <v>0</v>
      </c>
      <c r="P34" s="3"/>
      <c r="T34" s="16"/>
      <c r="U34" s="15"/>
      <c r="V34" s="16"/>
      <c r="W34" s="129" t="str">
        <f t="shared" si="11"/>
        <v>Unfilled fields on left</v>
      </c>
      <c r="X34" s="6"/>
      <c r="Y34" s="13"/>
      <c r="Z34" s="153" t="str">
        <f t="shared" si="9"/>
        <v/>
      </c>
    </row>
    <row r="35" spans="2:26">
      <c r="C35" s="10"/>
      <c r="D35" s="10"/>
      <c r="E35" s="11"/>
      <c r="F35" s="10"/>
      <c r="H35" s="12"/>
      <c r="I35" s="12"/>
      <c r="J35" s="12"/>
      <c r="K35" s="12"/>
      <c r="L35" s="12"/>
      <c r="M35" s="12"/>
      <c r="N35" s="12"/>
      <c r="O35" s="12"/>
      <c r="P35" s="3"/>
      <c r="T35" s="12"/>
      <c r="U35" s="15"/>
      <c r="V35" s="12"/>
      <c r="W35" s="28"/>
      <c r="Z35" s="3"/>
    </row>
    <row r="36" spans="2:26">
      <c r="P36" s="3"/>
      <c r="V36" s="25" t="s">
        <v>356</v>
      </c>
      <c r="W36" s="131">
        <f>SUM(W4:W35)</f>
        <v>0</v>
      </c>
      <c r="Z36" s="3"/>
    </row>
    <row r="37" spans="2:26">
      <c r="B37" s="126" t="s">
        <v>357</v>
      </c>
      <c r="C37" s="122"/>
      <c r="D37" s="122"/>
      <c r="E37" s="122"/>
      <c r="P37" s="3"/>
      <c r="Z37" s="3"/>
    </row>
    <row r="38" spans="2:26">
      <c r="B38" s="9" t="s">
        <v>358</v>
      </c>
      <c r="C38" s="8" t="s">
        <v>359</v>
      </c>
      <c r="D38" s="8" t="s">
        <v>360</v>
      </c>
      <c r="E38" s="8"/>
    </row>
    <row r="39" spans="2:26">
      <c r="B39" s="9"/>
      <c r="C39" s="9"/>
      <c r="D39" s="9"/>
      <c r="E39" s="9"/>
    </row>
    <row r="40" spans="2:26">
      <c r="B40" s="9"/>
      <c r="C40" s="9"/>
      <c r="D40" s="9"/>
      <c r="E40" s="9"/>
    </row>
    <row r="41" spans="2:26">
      <c r="B41" s="9"/>
      <c r="C41" s="9"/>
      <c r="D41" s="9"/>
      <c r="E41" s="9"/>
    </row>
    <row r="42" spans="2:26">
      <c r="E42" s="3"/>
      <c r="H42" s="3"/>
    </row>
    <row r="43" spans="2:26">
      <c r="E43" s="3"/>
      <c r="H43" s="3"/>
    </row>
    <row r="44" spans="2:26">
      <c r="E44" s="3"/>
      <c r="H44" s="3"/>
    </row>
    <row r="45" spans="2:26">
      <c r="E45" s="3"/>
      <c r="H45" s="3"/>
    </row>
    <row r="46" spans="2:26">
      <c r="E46" s="3"/>
      <c r="H46" s="3"/>
    </row>
    <row r="47" spans="2:26">
      <c r="E47" s="3"/>
      <c r="H47" s="3"/>
    </row>
    <row r="48" spans="2:26">
      <c r="E48" s="3"/>
      <c r="H48" s="3"/>
    </row>
    <row r="49" spans="5:8">
      <c r="E49" s="3"/>
      <c r="H49" s="3"/>
    </row>
    <row r="50" spans="5:8">
      <c r="E50" s="3"/>
      <c r="H50" s="3"/>
    </row>
    <row r="51" spans="5:8">
      <c r="E51" s="3"/>
      <c r="H51" s="3"/>
    </row>
    <row r="52" spans="5:8">
      <c r="E52" s="3"/>
      <c r="H52" s="3"/>
    </row>
    <row r="53" spans="5:8">
      <c r="E53" s="3"/>
      <c r="H53" s="3"/>
    </row>
    <row r="54" spans="5:8">
      <c r="E54" s="3"/>
      <c r="H54" s="3"/>
    </row>
  </sheetData>
  <dataValidations count="2">
    <dataValidation type="list" allowBlank="1" showInputMessage="1" showErrorMessage="1" sqref="D5 D8:D16 D24:D34 D19:D21" xr:uid="{E62D1ABF-2CE6-469D-B309-503EA421C07C}">
      <formula1>"tonnes/yr, MWh/yr (LHV)"</formula1>
    </dataValidation>
    <dataValidation type="custom" allowBlank="1" showInputMessage="1" showErrorMessage="1" error="Please do not change" sqref="Z24:Z34 Z5 Z8:Z16 Z19:Z21 O24:O34 W36 W24:W34 O8:O16 O5 R19:S21 O19:O21 P19 W8:W16" xr:uid="{8FF2CB57-5F02-4C49-8BEA-B756DD4EB6BB}">
      <formula1>"Please do not change"</formula1>
    </dataValidation>
  </dataValidations>
  <pageMargins left="0.70000000000000007" right="0.70000000000000007" top="0.75" bottom="0.75" header="0.30000000000000004" footer="0.30000000000000004"/>
  <pageSetup paperSize="9" orientation="portrait" horizontalDpi="0" verticalDpi="0" r:id="rId1"/>
  <ignoredErrors>
    <ignoredError sqref="P29:S30 P28:S28 P5:S5 P34:S34 U29:U30 U28 U34" unlockedFormula="1"/>
  </ignoredErrors>
  <drawing r:id="rId2"/>
  <legacyDrawing r:id="rId3"/>
  <extLst>
    <ext xmlns:x14="http://schemas.microsoft.com/office/spreadsheetml/2009/9/main" uri="{78C0D931-6437-407d-A8EE-F0AAD7539E65}">
      <x14:conditionalFormattings>
        <x14:conditionalFormatting xmlns:xm="http://schemas.microsoft.com/office/excel/2006/main">
          <x14:cfRule type="expression" priority="73" id="{93E5CE21-C333-4BE7-9006-0DCDD7CAD70C}">
            <xm:f>OR(Guidance!$C$17="Yes",Guidance!$C$17="")</xm:f>
            <x14:dxf>
              <font>
                <color theme="0"/>
              </font>
              <fill>
                <patternFill>
                  <bgColor theme="0"/>
                </patternFill>
              </fill>
              <border>
                <left/>
                <right/>
                <top/>
                <bottom/>
                <vertical/>
                <horizontal/>
              </border>
            </x14:dxf>
          </x14:cfRule>
          <xm:sqref>A1</xm:sqref>
        </x14:conditionalFormatting>
        <x14:conditionalFormatting xmlns:xm="http://schemas.microsoft.com/office/excel/2006/main">
          <x14:cfRule type="expression" priority="74" id="{123C1530-41F6-4FDB-AC0C-70CD0497EAE8}">
            <xm:f>Guidance!$C$17="No"</xm:f>
            <x14:dxf>
              <font>
                <color theme="0"/>
              </font>
              <fill>
                <patternFill>
                  <fgColor theme="0"/>
                  <bgColor theme="0"/>
                </patternFill>
              </fill>
              <border>
                <left/>
                <right/>
                <top/>
                <bottom/>
                <vertical/>
                <horizontal/>
              </border>
            </x14:dxf>
          </x14:cfRule>
          <xm:sqref>A2:Z100</xm:sqref>
        </x14:conditionalFormatting>
      </x14:conditionalFormattings>
    </ext>
  </extLs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1">
    <tabColor theme="9" tint="0.79998168889431442"/>
  </sheetPr>
  <dimension ref="A1:Z67"/>
  <sheetViews>
    <sheetView showGridLines="0" zoomScale="85" zoomScaleNormal="85" workbookViewId="0"/>
  </sheetViews>
  <sheetFormatPr defaultColWidth="7.28515625" defaultRowHeight="15"/>
  <cols>
    <col min="1" max="1" width="5.28515625" style="3" customWidth="1"/>
    <col min="2" max="2" width="25" style="3" bestFit="1" customWidth="1"/>
    <col min="3" max="3" width="39" style="3" bestFit="1" customWidth="1"/>
    <col min="4" max="4" width="14.42578125" style="3" customWidth="1"/>
    <col min="5" max="5" width="15.28515625" style="5" customWidth="1"/>
    <col min="6" max="6" width="18.140625" style="3" customWidth="1"/>
    <col min="7" max="7" width="17" style="3" customWidth="1"/>
    <col min="8" max="8" width="11.85546875" style="4" customWidth="1"/>
    <col min="9" max="9" width="13.5703125" style="4" customWidth="1"/>
    <col min="10" max="10" width="16.85546875" style="4" customWidth="1"/>
    <col min="11" max="11" width="11" style="4" customWidth="1"/>
    <col min="12" max="12" width="12.28515625" style="4" customWidth="1"/>
    <col min="13" max="13" width="13" style="4" customWidth="1"/>
    <col min="14" max="14" width="16.5703125" style="4" customWidth="1"/>
    <col min="15" max="15" width="14" style="4" customWidth="1"/>
    <col min="16" max="16" width="19.140625" customWidth="1"/>
    <col min="17" max="17" width="5.85546875" style="3" customWidth="1"/>
    <col min="18" max="18" width="16" style="3" customWidth="1"/>
    <col min="19" max="19" width="19.7109375" style="3" customWidth="1"/>
    <col min="20" max="21" width="20.7109375" style="4" customWidth="1"/>
    <col min="22" max="22" width="16.28515625" style="4" customWidth="1"/>
    <col min="23" max="23" width="22.7109375" style="27" customWidth="1"/>
    <col min="24" max="24" width="7.28515625" style="3" customWidth="1"/>
    <col min="25" max="25" width="21.28515625" style="3" customWidth="1"/>
    <col min="27" max="16384" width="7.28515625" style="3"/>
  </cols>
  <sheetData>
    <row r="1" spans="1:26">
      <c r="A1" s="150" t="s">
        <v>297</v>
      </c>
    </row>
    <row r="2" spans="1:26" ht="94.5" customHeight="1" thickBot="1">
      <c r="B2" s="2" t="s">
        <v>298</v>
      </c>
      <c r="C2" s="2" t="s">
        <v>299</v>
      </c>
      <c r="D2" s="2" t="s">
        <v>23</v>
      </c>
      <c r="E2" s="7" t="s">
        <v>300</v>
      </c>
      <c r="F2" s="2" t="s">
        <v>301</v>
      </c>
      <c r="G2" s="2" t="s">
        <v>302</v>
      </c>
      <c r="H2" s="2" t="s">
        <v>303</v>
      </c>
      <c r="I2" s="2" t="s">
        <v>304</v>
      </c>
      <c r="J2" s="2" t="s">
        <v>305</v>
      </c>
      <c r="K2" s="2" t="s">
        <v>306</v>
      </c>
      <c r="L2" s="2" t="s">
        <v>307</v>
      </c>
      <c r="M2" s="2" t="s">
        <v>308</v>
      </c>
      <c r="N2" s="2" t="s">
        <v>309</v>
      </c>
      <c r="O2" s="2" t="s">
        <v>310</v>
      </c>
      <c r="P2" s="2" t="s">
        <v>311</v>
      </c>
      <c r="Q2" s="2"/>
      <c r="R2" s="26" t="s">
        <v>312</v>
      </c>
      <c r="S2" s="2" t="s">
        <v>313</v>
      </c>
      <c r="T2" s="2" t="s">
        <v>314</v>
      </c>
      <c r="U2" s="2" t="s">
        <v>315</v>
      </c>
      <c r="V2" s="2" t="s">
        <v>316</v>
      </c>
      <c r="W2" s="26" t="s">
        <v>317</v>
      </c>
      <c r="X2" s="26"/>
      <c r="Y2" s="2" t="s">
        <v>318</v>
      </c>
    </row>
    <row r="3" spans="1:26" ht="15.75" thickTop="1"/>
    <row r="4" spans="1:26">
      <c r="B4" s="126" t="s">
        <v>319</v>
      </c>
      <c r="C4" s="122"/>
      <c r="D4" s="122"/>
      <c r="E4" s="123"/>
      <c r="F4" s="122"/>
      <c r="G4" s="124"/>
      <c r="H4" s="125"/>
      <c r="I4" s="125"/>
      <c r="J4" s="125"/>
      <c r="K4" s="125"/>
      <c r="L4" s="125"/>
      <c r="M4" s="125"/>
      <c r="N4" s="125"/>
      <c r="O4" s="125"/>
      <c r="P4" s="125"/>
      <c r="Q4" s="125"/>
      <c r="R4" s="125"/>
      <c r="S4" s="125"/>
      <c r="T4" s="125"/>
      <c r="U4" s="125"/>
      <c r="V4" s="125"/>
      <c r="W4" s="125"/>
      <c r="X4" s="125"/>
      <c r="Y4" s="125"/>
      <c r="Z4" s="3"/>
    </row>
    <row r="5" spans="1:26">
      <c r="B5" s="9" t="s">
        <v>320</v>
      </c>
      <c r="C5" s="128" t="str">
        <f>'Pre-processed transport'!C19</f>
        <v>e.g. Fossil fraction of RDF</v>
      </c>
      <c r="D5" s="8" t="s">
        <v>322</v>
      </c>
      <c r="E5" s="139"/>
      <c r="F5" s="137"/>
      <c r="G5" s="137"/>
      <c r="H5" s="139"/>
      <c r="I5" s="139" t="s">
        <v>190</v>
      </c>
      <c r="J5" s="139"/>
      <c r="K5" s="139"/>
      <c r="L5" s="139"/>
      <c r="M5" s="139"/>
      <c r="N5" s="14"/>
      <c r="O5" s="33">
        <f t="shared" ref="O5" si="0">IF($D5="MWh/yr (LHV)",$E5,$J5*$E5*(1-$L5)/3.6)</f>
        <v>0</v>
      </c>
      <c r="P5" s="3"/>
      <c r="T5" s="3"/>
      <c r="U5" s="3"/>
      <c r="V5" s="3"/>
      <c r="W5" s="3"/>
      <c r="Z5" s="153" t="str">
        <f>IF(AND(C5&lt;&gt;"",OR(E5="",J5="",L5="")),"Missing information in this row","")</f>
        <v>Missing information in this row</v>
      </c>
    </row>
    <row r="6" spans="1:26">
      <c r="E6" s="10"/>
      <c r="F6" s="10"/>
      <c r="G6" s="10"/>
      <c r="H6" s="10"/>
      <c r="I6" s="10"/>
      <c r="J6" s="10"/>
      <c r="K6" s="10"/>
      <c r="L6" s="10"/>
      <c r="M6" s="10"/>
      <c r="N6" s="3"/>
      <c r="O6" s="3"/>
      <c r="P6" s="3"/>
      <c r="T6" s="3"/>
      <c r="U6" s="3"/>
      <c r="V6" s="3"/>
      <c r="W6" s="3"/>
      <c r="Z6" s="3"/>
    </row>
    <row r="7" spans="1:26">
      <c r="B7" s="126" t="s">
        <v>323</v>
      </c>
      <c r="C7" s="122"/>
      <c r="D7" s="122"/>
      <c r="E7" s="143"/>
      <c r="F7" s="144"/>
      <c r="G7" s="144"/>
      <c r="H7" s="140"/>
      <c r="I7" s="140"/>
      <c r="J7" s="140"/>
      <c r="K7" s="140"/>
      <c r="L7" s="140"/>
      <c r="M7" s="140"/>
      <c r="N7" s="125"/>
      <c r="O7" s="125"/>
      <c r="P7" s="125"/>
      <c r="Q7" s="125"/>
      <c r="R7" s="125"/>
      <c r="S7" s="125"/>
      <c r="T7" s="140"/>
      <c r="U7" s="140"/>
      <c r="V7" s="140"/>
      <c r="W7" s="140"/>
      <c r="X7" s="125"/>
      <c r="Y7" s="125"/>
      <c r="Z7" s="3"/>
    </row>
    <row r="8" spans="1:26">
      <c r="B8" s="127" t="s">
        <v>324</v>
      </c>
      <c r="C8" s="128" t="s">
        <v>325</v>
      </c>
      <c r="D8" s="8" t="s">
        <v>326</v>
      </c>
      <c r="E8" s="139"/>
      <c r="F8" s="137"/>
      <c r="G8" s="137"/>
      <c r="H8" s="139"/>
      <c r="I8" s="139"/>
      <c r="J8" s="139"/>
      <c r="K8" s="139"/>
      <c r="L8" s="139"/>
      <c r="M8" s="139"/>
      <c r="N8" s="14"/>
      <c r="O8" s="33">
        <f t="shared" ref="O8:O17" si="1">IF($D8="MWh/yr (LHV)",$E8,$J8*$E8*(1-$L8)/3.6)</f>
        <v>0</v>
      </c>
      <c r="P8" s="3"/>
      <c r="T8" s="141" t="str">
        <f t="shared" ref="T8:T17" si="2">IF(B8="", "", IF(D8="MWh/yr (LHV)", "Use column to right", "Enter data here"))</f>
        <v>Use column to right</v>
      </c>
      <c r="U8" s="141" t="str">
        <f t="shared" ref="U8:U17" si="3">IF(B8="", "", IF(D8="MWh/yr (LHV)", "Enter data here", "Use column to left"))</f>
        <v>Enter data here</v>
      </c>
      <c r="V8" s="138" t="s">
        <v>327</v>
      </c>
      <c r="W8" s="129" t="str">
        <f t="shared" ref="W8:W17" si="4">IFERROR(IF(D8="tonnes/yr", $T8*$E8/($O$20*3.6), $U8*$E8*3.6/($O$20*3.6)), "Unfilled fields on left")</f>
        <v>Unfilled fields on left</v>
      </c>
      <c r="Y8" s="13"/>
      <c r="Z8" s="153" t="str">
        <f t="shared" ref="Z8:Z17" si="5">IF(AND(C8&lt;&gt;"",OR(E8="",J8="",L8="",T8="Enter data here",U8="Enter data here")),"Missing information in this row. Leave the 'Description of input/output' (Column C) blank for this row if it is not used in this module","")</f>
        <v>Missing information in this row. Leave the 'Description of input/output' (Column C) blank for this row if it is not used in this module</v>
      </c>
    </row>
    <row r="9" spans="1:26">
      <c r="B9" s="127" t="s">
        <v>324</v>
      </c>
      <c r="C9" s="128" t="s">
        <v>328</v>
      </c>
      <c r="D9" s="8" t="s">
        <v>326</v>
      </c>
      <c r="E9" s="139"/>
      <c r="F9" s="137"/>
      <c r="G9" s="137"/>
      <c r="H9" s="139"/>
      <c r="I9" s="139"/>
      <c r="J9" s="139"/>
      <c r="K9" s="139"/>
      <c r="L9" s="139"/>
      <c r="M9" s="139"/>
      <c r="N9" s="14"/>
      <c r="O9" s="33">
        <f t="shared" si="1"/>
        <v>0</v>
      </c>
      <c r="P9" s="3"/>
      <c r="T9" s="141" t="str">
        <f t="shared" si="2"/>
        <v>Use column to right</v>
      </c>
      <c r="U9" s="141" t="str">
        <f t="shared" si="3"/>
        <v>Enter data here</v>
      </c>
      <c r="V9" s="138" t="s">
        <v>327</v>
      </c>
      <c r="W9" s="129" t="str">
        <f t="shared" si="4"/>
        <v>Unfilled fields on left</v>
      </c>
      <c r="Y9" s="13"/>
      <c r="Z9" s="153" t="str">
        <f t="shared" si="5"/>
        <v>Missing information in this row. Leave the 'Description of input/output' (Column C) blank for this row if it is not used in this module</v>
      </c>
    </row>
    <row r="10" spans="1:26" s="6" customFormat="1">
      <c r="B10" s="127" t="s">
        <v>324</v>
      </c>
      <c r="C10" s="128" t="s">
        <v>329</v>
      </c>
      <c r="D10" s="8" t="s">
        <v>322</v>
      </c>
      <c r="E10" s="137"/>
      <c r="F10" s="137"/>
      <c r="G10" s="137"/>
      <c r="H10" s="139"/>
      <c r="I10" s="139"/>
      <c r="J10" s="139"/>
      <c r="K10" s="139"/>
      <c r="L10" s="139"/>
      <c r="M10" s="139"/>
      <c r="N10" s="14"/>
      <c r="O10" s="33">
        <f t="shared" si="1"/>
        <v>0</v>
      </c>
      <c r="P10" s="3"/>
      <c r="Q10" s="3"/>
      <c r="R10" s="3"/>
      <c r="S10" s="3"/>
      <c r="T10" s="141" t="str">
        <f t="shared" si="2"/>
        <v>Enter data here</v>
      </c>
      <c r="U10" s="141" t="str">
        <f t="shared" si="3"/>
        <v>Use column to left</v>
      </c>
      <c r="V10" s="138" t="s">
        <v>327</v>
      </c>
      <c r="W10" s="129" t="str">
        <f t="shared" si="4"/>
        <v>Unfilled fields on left</v>
      </c>
      <c r="Y10" s="17"/>
      <c r="Z10" s="153" t="str">
        <f t="shared" si="5"/>
        <v>Missing information in this row. Leave the 'Description of input/output' (Column C) blank for this row if it is not used in this module</v>
      </c>
    </row>
    <row r="11" spans="1:26" s="6" customFormat="1">
      <c r="B11" s="127" t="s">
        <v>324</v>
      </c>
      <c r="C11" s="128" t="s">
        <v>330</v>
      </c>
      <c r="D11" s="8" t="s">
        <v>322</v>
      </c>
      <c r="E11" s="137"/>
      <c r="F11" s="137"/>
      <c r="G11" s="137"/>
      <c r="H11" s="139"/>
      <c r="I11" s="139"/>
      <c r="J11" s="139"/>
      <c r="K11" s="139"/>
      <c r="L11" s="139"/>
      <c r="M11" s="139"/>
      <c r="N11" s="14"/>
      <c r="O11" s="33">
        <f t="shared" si="1"/>
        <v>0</v>
      </c>
      <c r="P11" s="3"/>
      <c r="Q11" s="3"/>
      <c r="R11" s="3"/>
      <c r="S11" s="3"/>
      <c r="T11" s="141" t="str">
        <f t="shared" si="2"/>
        <v>Enter data here</v>
      </c>
      <c r="U11" s="141" t="str">
        <f t="shared" si="3"/>
        <v>Use column to left</v>
      </c>
      <c r="V11" s="138" t="s">
        <v>327</v>
      </c>
      <c r="W11" s="129" t="str">
        <f t="shared" si="4"/>
        <v>Unfilled fields on left</v>
      </c>
      <c r="Y11" s="17"/>
      <c r="Z11" s="153" t="str">
        <f t="shared" si="5"/>
        <v>Missing information in this row. Leave the 'Description of input/output' (Column C) blank for this row if it is not used in this module</v>
      </c>
    </row>
    <row r="12" spans="1:26" s="6" customFormat="1">
      <c r="B12" s="127" t="s">
        <v>324</v>
      </c>
      <c r="C12" s="128" t="s">
        <v>361</v>
      </c>
      <c r="D12" s="8" t="s">
        <v>326</v>
      </c>
      <c r="E12" s="137"/>
      <c r="F12" s="137"/>
      <c r="G12" s="137"/>
      <c r="H12" s="139"/>
      <c r="I12" s="139"/>
      <c r="J12" s="138" t="s">
        <v>362</v>
      </c>
      <c r="K12" s="139"/>
      <c r="L12" s="139"/>
      <c r="M12" s="139"/>
      <c r="N12" s="14"/>
      <c r="O12" s="33">
        <f>IF($D12="MWh/yr (LHV)",$E12,$J12*$E12/3.6)</f>
        <v>0</v>
      </c>
      <c r="P12" s="3"/>
      <c r="Q12" s="3"/>
      <c r="R12" s="3"/>
      <c r="S12" s="3"/>
      <c r="T12" s="141" t="str">
        <f t="shared" ref="T12" si="6">IF(B12="", "", IF(D12="MWh/yr (LHV)", "Use column to right", "Enter data here"))</f>
        <v>Use column to right</v>
      </c>
      <c r="U12" s="141" t="str">
        <f t="shared" ref="U12" si="7">IF(B12="", "", IF(D12="MWh/yr (LHV)", "Enter data here", "Use column to left"))</f>
        <v>Enter data here</v>
      </c>
      <c r="V12" s="138" t="s">
        <v>327</v>
      </c>
      <c r="W12" s="129" t="str">
        <f t="shared" ref="W12" si="8">IFERROR(IF(D12="tonnes/yr", $T12*$E12/($O$20*3.6), $U12*$E12*3.6/($O$20*3.6)), "Unfilled fields on left")</f>
        <v>Unfilled fields on left</v>
      </c>
      <c r="Y12" s="17"/>
      <c r="Z12" s="153" t="str">
        <f t="shared" si="5"/>
        <v>Missing information in this row. Leave the 'Description of input/output' (Column C) blank for this row if it is not used in this module</v>
      </c>
    </row>
    <row r="13" spans="1:26">
      <c r="B13" s="127" t="s">
        <v>331</v>
      </c>
      <c r="C13" s="128" t="s">
        <v>332</v>
      </c>
      <c r="D13" s="8" t="s">
        <v>322</v>
      </c>
      <c r="E13" s="137"/>
      <c r="F13" s="137"/>
      <c r="G13" s="137"/>
      <c r="H13" s="139"/>
      <c r="I13" s="139"/>
      <c r="J13" s="139"/>
      <c r="K13" s="139"/>
      <c r="L13" s="139"/>
      <c r="M13" s="139"/>
      <c r="N13" s="14"/>
      <c r="O13" s="33">
        <f t="shared" si="1"/>
        <v>0</v>
      </c>
      <c r="P13" s="3"/>
      <c r="T13" s="141" t="str">
        <f t="shared" si="2"/>
        <v>Enter data here</v>
      </c>
      <c r="U13" s="141" t="str">
        <f t="shared" si="3"/>
        <v>Use column to left</v>
      </c>
      <c r="V13" s="138" t="s">
        <v>327</v>
      </c>
      <c r="W13" s="129" t="str">
        <f t="shared" si="4"/>
        <v>Unfilled fields on left</v>
      </c>
      <c r="Y13" s="17"/>
      <c r="Z13" s="153" t="str">
        <f t="shared" si="5"/>
        <v>Missing information in this row. Leave the 'Description of input/output' (Column C) blank for this row if it is not used in this module</v>
      </c>
    </row>
    <row r="14" spans="1:26">
      <c r="B14" s="127" t="s">
        <v>331</v>
      </c>
      <c r="C14" s="128" t="s">
        <v>333</v>
      </c>
      <c r="D14" s="8" t="s">
        <v>322</v>
      </c>
      <c r="E14" s="137"/>
      <c r="F14" s="137"/>
      <c r="G14" s="137"/>
      <c r="H14" s="139"/>
      <c r="I14" s="139"/>
      <c r="J14" s="139"/>
      <c r="K14" s="139"/>
      <c r="L14" s="139"/>
      <c r="M14" s="139"/>
      <c r="N14" s="14"/>
      <c r="O14" s="33">
        <f t="shared" si="1"/>
        <v>0</v>
      </c>
      <c r="P14" s="3"/>
      <c r="T14" s="141" t="str">
        <f t="shared" si="2"/>
        <v>Enter data here</v>
      </c>
      <c r="U14" s="141" t="str">
        <f t="shared" si="3"/>
        <v>Use column to left</v>
      </c>
      <c r="V14" s="138" t="s">
        <v>327</v>
      </c>
      <c r="W14" s="129" t="str">
        <f t="shared" si="4"/>
        <v>Unfilled fields on left</v>
      </c>
      <c r="Y14" s="17"/>
      <c r="Z14" s="153" t="str">
        <f t="shared" si="5"/>
        <v>Missing information in this row. Leave the 'Description of input/output' (Column C) blank for this row if it is not used in this module</v>
      </c>
    </row>
    <row r="15" spans="1:26">
      <c r="B15" s="127" t="s">
        <v>334</v>
      </c>
      <c r="C15" s="128" t="s">
        <v>335</v>
      </c>
      <c r="D15" s="8" t="s">
        <v>322</v>
      </c>
      <c r="E15" s="137"/>
      <c r="F15" s="137"/>
      <c r="G15" s="137"/>
      <c r="H15" s="139"/>
      <c r="I15" s="139"/>
      <c r="J15" s="139"/>
      <c r="K15" s="139"/>
      <c r="L15" s="139"/>
      <c r="M15" s="139"/>
      <c r="N15" s="14"/>
      <c r="O15" s="33">
        <f t="shared" si="1"/>
        <v>0</v>
      </c>
      <c r="P15" s="3"/>
      <c r="T15" s="141" t="str">
        <f t="shared" si="2"/>
        <v>Enter data here</v>
      </c>
      <c r="U15" s="141" t="str">
        <f t="shared" si="3"/>
        <v>Use column to left</v>
      </c>
      <c r="V15" s="138" t="s">
        <v>327</v>
      </c>
      <c r="W15" s="129" t="str">
        <f t="shared" si="4"/>
        <v>Unfilled fields on left</v>
      </c>
      <c r="Y15" s="17"/>
      <c r="Z15" s="153" t="str">
        <f t="shared" si="5"/>
        <v>Missing information in this row. Leave the 'Description of input/output' (Column C) blank for this row if it is not used in this module</v>
      </c>
    </row>
    <row r="16" spans="1:26">
      <c r="B16" s="127" t="s">
        <v>334</v>
      </c>
      <c r="C16" s="128" t="s">
        <v>336</v>
      </c>
      <c r="D16" s="8" t="s">
        <v>322</v>
      </c>
      <c r="E16" s="137"/>
      <c r="F16" s="137"/>
      <c r="G16" s="137"/>
      <c r="H16" s="139"/>
      <c r="I16" s="139"/>
      <c r="J16" s="139"/>
      <c r="K16" s="139"/>
      <c r="L16" s="139"/>
      <c r="M16" s="139"/>
      <c r="N16" s="14"/>
      <c r="O16" s="33">
        <f t="shared" si="1"/>
        <v>0</v>
      </c>
      <c r="P16" s="3"/>
      <c r="T16" s="141" t="str">
        <f t="shared" si="2"/>
        <v>Enter data here</v>
      </c>
      <c r="U16" s="141" t="str">
        <f t="shared" si="3"/>
        <v>Use column to left</v>
      </c>
      <c r="V16" s="138" t="s">
        <v>327</v>
      </c>
      <c r="W16" s="129" t="str">
        <f t="shared" si="4"/>
        <v>Unfilled fields on left</v>
      </c>
      <c r="Y16" s="17"/>
      <c r="Z16" s="153" t="str">
        <f t="shared" si="5"/>
        <v>Missing information in this row. Leave the 'Description of input/output' (Column C) blank for this row if it is not used in this module</v>
      </c>
    </row>
    <row r="17" spans="2:26">
      <c r="B17" s="8"/>
      <c r="C17" s="9"/>
      <c r="D17" s="8"/>
      <c r="E17" s="137"/>
      <c r="F17" s="137"/>
      <c r="G17" s="137"/>
      <c r="H17" s="139"/>
      <c r="I17" s="139"/>
      <c r="J17" s="139"/>
      <c r="K17" s="139"/>
      <c r="L17" s="139"/>
      <c r="M17" s="139"/>
      <c r="N17" s="14"/>
      <c r="O17" s="33">
        <f t="shared" si="1"/>
        <v>0</v>
      </c>
      <c r="P17" s="3"/>
      <c r="T17" s="141" t="str">
        <f t="shared" si="2"/>
        <v/>
      </c>
      <c r="U17" s="141" t="str">
        <f t="shared" si="3"/>
        <v/>
      </c>
      <c r="V17" s="138" t="s">
        <v>327</v>
      </c>
      <c r="W17" s="129" t="str">
        <f t="shared" si="4"/>
        <v>Unfilled fields on left</v>
      </c>
      <c r="Y17" s="17"/>
      <c r="Z17" s="153" t="str">
        <f t="shared" si="5"/>
        <v/>
      </c>
    </row>
    <row r="18" spans="2:26">
      <c r="E18" s="10"/>
      <c r="F18" s="10"/>
      <c r="G18" s="10"/>
      <c r="H18" s="10"/>
      <c r="I18" s="10"/>
      <c r="J18" s="10"/>
      <c r="K18" s="10"/>
      <c r="L18" s="10"/>
      <c r="M18" s="10"/>
      <c r="N18" s="3"/>
      <c r="O18" s="3"/>
      <c r="P18" s="3"/>
      <c r="T18" s="3"/>
      <c r="U18" s="3"/>
      <c r="V18" s="3"/>
      <c r="W18" s="3"/>
      <c r="Z18" s="3"/>
    </row>
    <row r="19" spans="2:26">
      <c r="B19" s="126" t="s">
        <v>337</v>
      </c>
      <c r="C19" s="122"/>
      <c r="D19" s="122"/>
      <c r="E19" s="143"/>
      <c r="F19" s="144"/>
      <c r="G19" s="144"/>
      <c r="H19" s="140"/>
      <c r="I19" s="140"/>
      <c r="J19" s="140"/>
      <c r="K19" s="140"/>
      <c r="L19" s="140"/>
      <c r="M19" s="140"/>
      <c r="N19" s="125"/>
      <c r="O19" s="125"/>
      <c r="P19" s="125"/>
      <c r="Q19" s="125"/>
      <c r="R19" s="125"/>
      <c r="S19" s="125"/>
      <c r="T19" s="140"/>
      <c r="U19" s="140"/>
      <c r="V19" s="140"/>
      <c r="W19" s="140"/>
      <c r="X19" s="125"/>
      <c r="Y19" s="125"/>
      <c r="Z19" s="3"/>
    </row>
    <row r="20" spans="2:26">
      <c r="B20" s="9" t="s">
        <v>338</v>
      </c>
      <c r="C20" s="128" t="s">
        <v>395</v>
      </c>
      <c r="D20" s="8" t="s">
        <v>322</v>
      </c>
      <c r="E20" s="137"/>
      <c r="F20" s="137"/>
      <c r="G20" s="137"/>
      <c r="H20" s="137"/>
      <c r="I20" s="137" t="s">
        <v>190</v>
      </c>
      <c r="J20" s="137"/>
      <c r="K20" s="137"/>
      <c r="L20" s="137"/>
      <c r="M20" s="137"/>
      <c r="N20" s="14"/>
      <c r="O20" s="33">
        <f t="shared" ref="O20:O33" si="9">IF($D20="MWh/yr (LHV)",$E20,$J20*$E20*(1-$L20)/3.6)</f>
        <v>0</v>
      </c>
      <c r="P20" s="148" t="str">
        <f>IFERROR(O20/O5,"")</f>
        <v/>
      </c>
      <c r="R20" s="33">
        <f>IF($D20="MWh/yr (LHV)",$E20,$E20*MAX(0, $J20*(1-$L20)-2.441*$L20)/kWh_to_MJ)</f>
        <v>0</v>
      </c>
      <c r="S20" s="147" t="str">
        <f t="shared" ref="S20:S26" si="10">IFERROR(R20/(SUM($R$20:$R$26)),"")</f>
        <v/>
      </c>
      <c r="T20" s="149"/>
      <c r="U20" s="149"/>
      <c r="V20" s="149"/>
      <c r="W20" s="130"/>
      <c r="Y20" s="13"/>
      <c r="Z20" s="153" t="str">
        <f>IF(AND(C20&lt;&gt;"",OR(E20="",J20="",L20="")),"Missing information in this row.","")</f>
        <v>Missing information in this row.</v>
      </c>
    </row>
    <row r="21" spans="2:26" s="6" customFormat="1">
      <c r="B21" s="127" t="s">
        <v>339</v>
      </c>
      <c r="C21" s="128"/>
      <c r="D21" s="8" t="s">
        <v>322</v>
      </c>
      <c r="E21" s="137"/>
      <c r="F21" s="137"/>
      <c r="G21" s="137"/>
      <c r="H21" s="139"/>
      <c r="I21" s="139"/>
      <c r="J21" s="139"/>
      <c r="K21" s="139"/>
      <c r="L21" s="139"/>
      <c r="M21" s="139"/>
      <c r="N21" s="14"/>
      <c r="O21" s="33">
        <f t="shared" si="9"/>
        <v>0</v>
      </c>
      <c r="P21" s="3"/>
      <c r="Q21" s="3"/>
      <c r="R21" s="33">
        <f>IF($D21="MWh/yr (LHV)",$E21,$E21*MAX(0, $J21*(1-$L21)-2.441*$L21)/kWh_to_MJ)</f>
        <v>0</v>
      </c>
      <c r="S21" s="147" t="str">
        <f t="shared" si="10"/>
        <v/>
      </c>
      <c r="T21" s="149"/>
      <c r="U21" s="149"/>
      <c r="V21" s="149"/>
      <c r="W21" s="130"/>
      <c r="Y21" s="13"/>
      <c r="Z21" s="153" t="str">
        <f>IF(AND(C21&lt;&gt;"",OR(E21="",J21="",L21="")),"Missing information in this row. Leave the 'Description of input/output' (Column C) blank for this row if it is not used in this module","")</f>
        <v/>
      </c>
    </row>
    <row r="22" spans="2:26" s="6" customFormat="1">
      <c r="B22" s="127" t="s">
        <v>339</v>
      </c>
      <c r="C22" s="128"/>
      <c r="D22" s="8" t="s">
        <v>322</v>
      </c>
      <c r="E22" s="137"/>
      <c r="F22" s="137"/>
      <c r="G22" s="137"/>
      <c r="H22" s="139"/>
      <c r="I22" s="139"/>
      <c r="J22" s="139"/>
      <c r="K22" s="139"/>
      <c r="L22" s="139"/>
      <c r="M22" s="139"/>
      <c r="N22" s="14"/>
      <c r="O22" s="33">
        <f t="shared" si="9"/>
        <v>0</v>
      </c>
      <c r="P22" s="3"/>
      <c r="Q22" s="3"/>
      <c r="R22" s="33">
        <f>IF($D22="MWh/yr (LHV)",$E22,$E22*MAX(0, $J22*(1-$L22)-2.441*$L22)/kWh_to_MJ)</f>
        <v>0</v>
      </c>
      <c r="S22" s="147" t="str">
        <f t="shared" si="10"/>
        <v/>
      </c>
      <c r="T22" s="149"/>
      <c r="U22" s="149"/>
      <c r="V22" s="149"/>
      <c r="W22" s="130"/>
      <c r="Y22" s="13"/>
      <c r="Z22" s="153" t="str">
        <f>IF(AND(C22&lt;&gt;"",OR(E22="",J22="",L22="")),"Missing information in this row. Leave the 'Description of input/output' (Column C) blank for this row if it is not used in this module","")</f>
        <v/>
      </c>
    </row>
    <row r="23" spans="2:26" s="6" customFormat="1">
      <c r="B23" s="127" t="s">
        <v>339</v>
      </c>
      <c r="C23" s="128"/>
      <c r="D23" s="8" t="s">
        <v>322</v>
      </c>
      <c r="E23" s="137"/>
      <c r="F23" s="137"/>
      <c r="G23" s="137"/>
      <c r="H23" s="139"/>
      <c r="I23" s="139"/>
      <c r="J23" s="139"/>
      <c r="K23" s="139"/>
      <c r="L23" s="139"/>
      <c r="M23" s="139"/>
      <c r="N23" s="14"/>
      <c r="O23" s="33">
        <f t="shared" si="9"/>
        <v>0</v>
      </c>
      <c r="P23" s="3"/>
      <c r="Q23" s="3"/>
      <c r="R23" s="33">
        <f>IF($D23="MWh/yr (LHV)",$E23,$E23*MAX(0, $J23*(1-$L23)-2.441*$L23)/kWh_to_MJ)</f>
        <v>0</v>
      </c>
      <c r="S23" s="147" t="str">
        <f t="shared" si="10"/>
        <v/>
      </c>
      <c r="T23" s="149"/>
      <c r="U23" s="149"/>
      <c r="V23" s="149"/>
      <c r="W23" s="130"/>
      <c r="Y23" s="13"/>
      <c r="Z23" s="153" t="str">
        <f>IF(AND(C23&lt;&gt;"",OR(E23="",J23="",L23="")),"Missing information in this row. Leave the 'Description of input/output' (Column C) blank for this row if it is not used in this module","")</f>
        <v/>
      </c>
    </row>
    <row r="24" spans="2:26" s="6" customFormat="1">
      <c r="B24" s="127" t="s">
        <v>366</v>
      </c>
      <c r="C24" s="128" t="s">
        <v>367</v>
      </c>
      <c r="D24" s="8" t="s">
        <v>326</v>
      </c>
      <c r="E24" s="137"/>
      <c r="F24" s="137"/>
      <c r="G24" s="137"/>
      <c r="H24" s="139"/>
      <c r="I24" s="139"/>
      <c r="J24" s="139" t="s">
        <v>258</v>
      </c>
      <c r="K24" s="139"/>
      <c r="L24" s="139" t="s">
        <v>258</v>
      </c>
      <c r="M24" s="139"/>
      <c r="N24" s="142"/>
      <c r="O24" s="33">
        <f t="shared" si="9"/>
        <v>0</v>
      </c>
      <c r="P24" s="3"/>
      <c r="Q24" s="3"/>
      <c r="R24" s="33">
        <f>IF($D24="MWh/yr (LHV)",$E24,$E24*MAX(0, $J24*(1-$L24)-2.441*$L24)/kWh_to_MJ)</f>
        <v>0</v>
      </c>
      <c r="S24" s="147" t="str">
        <f t="shared" si="10"/>
        <v/>
      </c>
      <c r="T24" s="149"/>
      <c r="U24" s="149"/>
      <c r="V24" s="149"/>
      <c r="W24" s="130"/>
      <c r="Y24" s="13"/>
      <c r="Z24" s="153" t="str">
        <f>IF(AND(C24&lt;&gt;"",OR(E24="",J24="",L24="")),"Missing information in this row. Leave the 'Description of input/output' (Column C) blank for this row if it is not used in this module","")</f>
        <v>Missing information in this row. Leave the 'Description of input/output' (Column C) blank for this row if it is not used in this module</v>
      </c>
    </row>
    <row r="25" spans="2:26" s="6" customFormat="1">
      <c r="B25" s="127" t="s">
        <v>368</v>
      </c>
      <c r="C25" s="128" t="s">
        <v>369</v>
      </c>
      <c r="D25" s="8" t="s">
        <v>326</v>
      </c>
      <c r="E25" s="137"/>
      <c r="F25" s="137"/>
      <c r="G25" s="137"/>
      <c r="H25" s="139"/>
      <c r="I25" s="139"/>
      <c r="J25" s="138" t="s">
        <v>362</v>
      </c>
      <c r="K25" s="139"/>
      <c r="L25" s="139" t="s">
        <v>258</v>
      </c>
      <c r="M25" s="139"/>
      <c r="N25" s="138" t="s">
        <v>370</v>
      </c>
      <c r="O25" s="33">
        <f>IF($D25="MWh/yr (LHV)",$E25,$J25*$E25/3.6)</f>
        <v>0</v>
      </c>
      <c r="P25" s="3"/>
      <c r="Q25" s="3"/>
      <c r="R25" s="33">
        <f>IF($D25="MWh/yr (LHV)",$E25,$E25*$J25/kWh_to_MJ)*IF(OR(N25="", NOT(ISNUMBER(N25))), 1, (N25)/(N25+273.15))</f>
        <v>0</v>
      </c>
      <c r="S25" s="147" t="str">
        <f t="shared" si="10"/>
        <v/>
      </c>
      <c r="T25" s="149"/>
      <c r="U25" s="149"/>
      <c r="V25" s="149"/>
      <c r="W25" s="130"/>
      <c r="Y25" s="13"/>
      <c r="Z25" s="153" t="str">
        <f>IF(AND(C25&lt;&gt;"",OR(E25="",J25="",L25="",N25="Enter data here")),"Missing information in this row. Leave the 'Description of input/output' (Column C) blank for this row if it is not used in this module","")</f>
        <v>Missing information in this row. Leave the 'Description of input/output' (Column C) blank for this row if it is not used in this module</v>
      </c>
    </row>
    <row r="26" spans="2:26" s="6" customFormat="1">
      <c r="B26" s="127" t="s">
        <v>371</v>
      </c>
      <c r="C26" s="128" t="s">
        <v>372</v>
      </c>
      <c r="D26" s="8" t="s">
        <v>326</v>
      </c>
      <c r="E26" s="137"/>
      <c r="F26" s="137"/>
      <c r="G26" s="137"/>
      <c r="H26" s="139"/>
      <c r="I26" s="139"/>
      <c r="J26" s="138" t="s">
        <v>362</v>
      </c>
      <c r="K26" s="139"/>
      <c r="L26" s="139" t="s">
        <v>258</v>
      </c>
      <c r="M26" s="139"/>
      <c r="N26" s="138" t="s">
        <v>370</v>
      </c>
      <c r="O26" s="33">
        <f>IF($D26="MWh/yr (LHV)",$E26,$J26*$E26/3.6)</f>
        <v>0</v>
      </c>
      <c r="P26" s="3"/>
      <c r="Q26" s="3"/>
      <c r="R26" s="33">
        <f>IF($D26="MWh/yr (LHV)",$E26,$E26*$J26/kWh_to_MJ)*IF(OR(N26="", NOT(ISNUMBER(N26))), 1, (N26)/(N26+273.15))</f>
        <v>0</v>
      </c>
      <c r="S26" s="147" t="str">
        <f t="shared" si="10"/>
        <v/>
      </c>
      <c r="T26" s="149"/>
      <c r="U26" s="149"/>
      <c r="V26" s="149"/>
      <c r="W26" s="130"/>
      <c r="Y26" s="13"/>
      <c r="Z26" s="153" t="str">
        <f>IF(AND(C26&lt;&gt;"",OR(E26="",J26="",L26="",N26="Enter data here")),"Missing information in this row. Leave the 'Description of input/output' (Column C) blank for this row if it is not used in this module","")</f>
        <v>Missing information in this row. Leave the 'Description of input/output' (Column C) blank for this row if it is not used in this module</v>
      </c>
    </row>
    <row r="27" spans="2:26" s="6" customFormat="1">
      <c r="E27" s="159"/>
      <c r="F27" s="159"/>
      <c r="G27" s="159"/>
      <c r="H27" s="159"/>
      <c r="I27" s="159"/>
      <c r="J27" s="159"/>
      <c r="K27" s="159"/>
      <c r="L27" s="159"/>
      <c r="M27" s="159"/>
    </row>
    <row r="28" spans="2:26">
      <c r="B28" s="126" t="s">
        <v>341</v>
      </c>
      <c r="C28" s="122"/>
      <c r="D28" s="122"/>
      <c r="E28" s="143"/>
      <c r="F28" s="144"/>
      <c r="G28" s="144"/>
      <c r="H28" s="140"/>
      <c r="I28" s="140"/>
      <c r="J28" s="140"/>
      <c r="K28" s="140"/>
      <c r="L28" s="140"/>
      <c r="M28" s="140"/>
      <c r="N28" s="125"/>
      <c r="O28" s="125"/>
      <c r="P28" s="125"/>
      <c r="Q28" s="125"/>
      <c r="R28" s="125"/>
      <c r="S28" s="125"/>
      <c r="T28" s="140"/>
      <c r="U28" s="140"/>
      <c r="V28" s="140"/>
      <c r="W28" s="140"/>
      <c r="X28" s="125"/>
      <c r="Y28" s="125"/>
      <c r="Z28" s="3"/>
    </row>
    <row r="29" spans="2:26" s="6" customFormat="1">
      <c r="B29" s="127" t="s">
        <v>342</v>
      </c>
      <c r="C29" s="128" t="s">
        <v>343</v>
      </c>
      <c r="D29" s="8" t="s">
        <v>322</v>
      </c>
      <c r="E29" s="137"/>
      <c r="F29" s="137"/>
      <c r="G29" s="137"/>
      <c r="H29" s="139"/>
      <c r="I29" s="139"/>
      <c r="J29" s="139"/>
      <c r="K29" s="139"/>
      <c r="L29" s="139"/>
      <c r="M29" s="139"/>
      <c r="N29" s="14"/>
      <c r="O29" s="33">
        <f t="shared" si="9"/>
        <v>0</v>
      </c>
      <c r="P29" s="3"/>
      <c r="Q29" s="3"/>
      <c r="R29" s="3"/>
      <c r="S29" s="3"/>
      <c r="T29" s="141" t="str">
        <f t="shared" ref="T29:T32" si="11">IF(B29="", "", IF(D29="MWh/yr (LHV)", "Use column to right", "Enter data here"))</f>
        <v>Enter data here</v>
      </c>
      <c r="U29" s="141" t="str">
        <f t="shared" ref="U29:U32" si="12">IF(B29="", "", IF(D29="MWh/yr (LHV)", "Enter data here", "Use column to left"))</f>
        <v>Use column to left</v>
      </c>
      <c r="V29" s="138" t="s">
        <v>344</v>
      </c>
      <c r="W29" s="129" t="str">
        <f t="shared" ref="W29:W33" si="13">IFERROR(IF(D29="tonnes/yr", $T29*$E29/($O$20*3.6), $U29*$E29*3.6/($O$20*3.6)), "Unfilled fields on left")</f>
        <v>Unfilled fields on left</v>
      </c>
      <c r="Y29" s="13"/>
      <c r="Z29" s="153" t="str">
        <f t="shared" ref="Z29:Z46" si="14">IF(AND(C29&lt;&gt;"",OR(E29="",J29="",L29="",T29="Enter data here",U29="Enter data here")),"Missing information in this row. Leave the 'Description of input/output' (Column C) blank for this row if it is not used in this module","")</f>
        <v>Missing information in this row. Leave the 'Description of input/output' (Column C) blank for this row if it is not used in this module</v>
      </c>
    </row>
    <row r="30" spans="2:26" s="6" customFormat="1">
      <c r="B30" s="127" t="s">
        <v>342</v>
      </c>
      <c r="C30" s="128" t="s">
        <v>345</v>
      </c>
      <c r="D30" s="8" t="s">
        <v>322</v>
      </c>
      <c r="E30" s="137"/>
      <c r="F30" s="137"/>
      <c r="G30" s="137"/>
      <c r="H30" s="139"/>
      <c r="I30" s="139"/>
      <c r="J30" s="139"/>
      <c r="K30" s="139"/>
      <c r="L30" s="139"/>
      <c r="M30" s="139"/>
      <c r="N30" s="14"/>
      <c r="O30" s="33">
        <f t="shared" si="9"/>
        <v>0</v>
      </c>
      <c r="P30" s="3"/>
      <c r="Q30" s="3"/>
      <c r="R30" s="3"/>
      <c r="S30" s="3"/>
      <c r="T30" s="141" t="str">
        <f t="shared" si="11"/>
        <v>Enter data here</v>
      </c>
      <c r="U30" s="141" t="str">
        <f t="shared" si="12"/>
        <v>Use column to left</v>
      </c>
      <c r="V30" s="138" t="s">
        <v>344</v>
      </c>
      <c r="W30" s="129" t="str">
        <f t="shared" si="13"/>
        <v>Unfilled fields on left</v>
      </c>
      <c r="Y30" s="13"/>
      <c r="Z30" s="153" t="str">
        <f t="shared" si="14"/>
        <v>Missing information in this row. Leave the 'Description of input/output' (Column C) blank for this row if it is not used in this module</v>
      </c>
    </row>
    <row r="31" spans="2:26" s="6" customFormat="1">
      <c r="B31" s="127" t="s">
        <v>342</v>
      </c>
      <c r="C31" s="128" t="s">
        <v>373</v>
      </c>
      <c r="D31" s="8" t="s">
        <v>322</v>
      </c>
      <c r="E31" s="137"/>
      <c r="F31" s="137"/>
      <c r="G31" s="137"/>
      <c r="H31" s="139"/>
      <c r="I31" s="139"/>
      <c r="J31" s="139"/>
      <c r="K31" s="139"/>
      <c r="L31" s="139"/>
      <c r="M31" s="139"/>
      <c r="N31" s="14"/>
      <c r="O31" s="33">
        <f t="shared" si="9"/>
        <v>0</v>
      </c>
      <c r="P31" s="3"/>
      <c r="Q31" s="3"/>
      <c r="R31" s="3"/>
      <c r="S31" s="3"/>
      <c r="T31" s="141" t="str">
        <f t="shared" si="11"/>
        <v>Enter data here</v>
      </c>
      <c r="U31" s="141" t="str">
        <f t="shared" si="12"/>
        <v>Use column to left</v>
      </c>
      <c r="V31" s="138" t="s">
        <v>344</v>
      </c>
      <c r="W31" s="129" t="str">
        <f t="shared" si="13"/>
        <v>Unfilled fields on left</v>
      </c>
      <c r="Y31" s="13"/>
      <c r="Z31" s="153" t="str">
        <f t="shared" si="14"/>
        <v>Missing information in this row. Leave the 'Description of input/output' (Column C) blank for this row if it is not used in this module</v>
      </c>
    </row>
    <row r="32" spans="2:26" s="6" customFormat="1">
      <c r="B32" s="127" t="s">
        <v>346</v>
      </c>
      <c r="C32" s="128" t="s">
        <v>347</v>
      </c>
      <c r="D32" s="8" t="s">
        <v>322</v>
      </c>
      <c r="E32" s="137"/>
      <c r="F32" s="137"/>
      <c r="G32" s="137"/>
      <c r="H32" s="139"/>
      <c r="I32" s="139"/>
      <c r="J32" s="139"/>
      <c r="K32" s="139"/>
      <c r="L32" s="139"/>
      <c r="M32" s="139"/>
      <c r="N32" s="14"/>
      <c r="O32" s="33">
        <f t="shared" si="9"/>
        <v>0</v>
      </c>
      <c r="P32" s="3"/>
      <c r="Q32" s="3"/>
      <c r="R32" s="3"/>
      <c r="S32" s="3"/>
      <c r="T32" s="141" t="str">
        <f t="shared" si="11"/>
        <v>Enter data here</v>
      </c>
      <c r="U32" s="141" t="str">
        <f t="shared" si="12"/>
        <v>Use column to left</v>
      </c>
      <c r="V32" s="138" t="s">
        <v>344</v>
      </c>
      <c r="W32" s="129" t="str">
        <f t="shared" si="13"/>
        <v>Unfilled fields on left</v>
      </c>
      <c r="Y32" s="13"/>
      <c r="Z32" s="153" t="str">
        <f t="shared" si="14"/>
        <v>Missing information in this row. Leave the 'Description of input/output' (Column C) blank for this row if it is not used in this module</v>
      </c>
    </row>
    <row r="33" spans="2:26" s="6" customFormat="1">
      <c r="B33" s="127" t="s">
        <v>346</v>
      </c>
      <c r="C33" s="128" t="s">
        <v>348</v>
      </c>
      <c r="D33" s="8" t="s">
        <v>322</v>
      </c>
      <c r="E33" s="137"/>
      <c r="F33" s="137"/>
      <c r="G33" s="137"/>
      <c r="H33" s="139"/>
      <c r="I33" s="139"/>
      <c r="J33" s="139"/>
      <c r="K33" s="139"/>
      <c r="L33" s="139"/>
      <c r="M33" s="139"/>
      <c r="N33" s="14"/>
      <c r="O33" s="33">
        <f t="shared" si="9"/>
        <v>0</v>
      </c>
      <c r="P33" s="3"/>
      <c r="Q33" s="3"/>
      <c r="R33" s="3"/>
      <c r="S33" s="3"/>
      <c r="T33" s="141" t="str">
        <f>IF(B33="", "", IF(D33="MWh/yr (LHV)", "Use column to right", "Enter data here"))</f>
        <v>Enter data here</v>
      </c>
      <c r="U33" s="141" t="str">
        <f>IF(B33="", "", IF(D33="MWh/yr (LHV)", "Enter data here", "Use column to left"))</f>
        <v>Use column to left</v>
      </c>
      <c r="V33" s="138" t="s">
        <v>344</v>
      </c>
      <c r="W33" s="129" t="str">
        <f t="shared" si="13"/>
        <v>Unfilled fields on left</v>
      </c>
      <c r="Y33" s="13"/>
      <c r="Z33" s="153" t="str">
        <f t="shared" si="14"/>
        <v>Missing information in this row. Leave the 'Description of input/output' (Column C) blank for this row if it is not used in this module</v>
      </c>
    </row>
    <row r="34" spans="2:26" s="6" customFormat="1">
      <c r="B34" s="127" t="s">
        <v>349</v>
      </c>
      <c r="C34" s="128" t="s">
        <v>374</v>
      </c>
      <c r="D34" s="8" t="s">
        <v>322</v>
      </c>
      <c r="E34" s="137"/>
      <c r="F34" s="137"/>
      <c r="G34" s="137"/>
      <c r="H34" s="139"/>
      <c r="I34" s="139"/>
      <c r="J34" s="139"/>
      <c r="K34" s="139"/>
      <c r="L34" s="139"/>
      <c r="M34" s="139"/>
      <c r="N34" s="14"/>
      <c r="O34" s="33">
        <f t="shared" ref="O34:O46" si="15">IF($D34="MWh/yr (LHV)",$E34,$J34*$E34*(1-$L34)/3.6)</f>
        <v>0</v>
      </c>
      <c r="P34" s="3"/>
      <c r="Q34" s="3"/>
      <c r="R34" s="3"/>
      <c r="S34" s="3"/>
      <c r="T34" s="138">
        <v>0</v>
      </c>
      <c r="U34" s="149"/>
      <c r="V34" s="138" t="s">
        <v>375</v>
      </c>
      <c r="W34" s="129" t="str">
        <f t="shared" ref="W34:W46" si="16">IFERROR(IF(D34="tonnes/yr", $T34*$E34/($O$20*3.6), $U34*$E34*3.6/($O$20*3.6)), "Unfilled fields on left")</f>
        <v>Unfilled fields on left</v>
      </c>
      <c r="Y34" s="13"/>
      <c r="Z34" s="153" t="str">
        <f t="shared" si="14"/>
        <v>Missing information in this row. Leave the 'Description of input/output' (Column C) blank for this row if it is not used in this module</v>
      </c>
    </row>
    <row r="35" spans="2:26" s="6" customFormat="1">
      <c r="B35" s="127" t="s">
        <v>349</v>
      </c>
      <c r="C35" s="128" t="s">
        <v>376</v>
      </c>
      <c r="D35" s="8" t="s">
        <v>322</v>
      </c>
      <c r="E35" s="137"/>
      <c r="F35" s="137"/>
      <c r="G35" s="137"/>
      <c r="H35" s="139"/>
      <c r="I35" s="139"/>
      <c r="J35" s="139"/>
      <c r="K35" s="139"/>
      <c r="L35" s="139"/>
      <c r="M35" s="139"/>
      <c r="N35" s="14"/>
      <c r="O35" s="33">
        <f t="shared" si="15"/>
        <v>0</v>
      </c>
      <c r="P35" s="3"/>
      <c r="Q35" s="3"/>
      <c r="R35" s="3"/>
      <c r="S35" s="3"/>
      <c r="T35" s="138">
        <v>0</v>
      </c>
      <c r="U35" s="149"/>
      <c r="V35" s="138" t="s">
        <v>377</v>
      </c>
      <c r="W35" s="129" t="str">
        <f t="shared" si="16"/>
        <v>Unfilled fields on left</v>
      </c>
      <c r="Y35" s="13"/>
      <c r="Z35" s="153" t="str">
        <f t="shared" si="14"/>
        <v>Missing information in this row. Leave the 'Description of input/output' (Column C) blank for this row if it is not used in this module</v>
      </c>
    </row>
    <row r="36" spans="2:26" s="6" customFormat="1">
      <c r="B36" s="127" t="s">
        <v>349</v>
      </c>
      <c r="C36" s="128" t="s">
        <v>378</v>
      </c>
      <c r="D36" s="8" t="s">
        <v>322</v>
      </c>
      <c r="E36" s="137"/>
      <c r="F36" s="137"/>
      <c r="G36" s="137"/>
      <c r="H36" s="139"/>
      <c r="I36" s="139"/>
      <c r="J36" s="139"/>
      <c r="K36" s="139"/>
      <c r="L36" s="139"/>
      <c r="M36" s="139"/>
      <c r="N36" s="14"/>
      <c r="O36" s="33">
        <f t="shared" si="15"/>
        <v>0</v>
      </c>
      <c r="P36" s="3"/>
      <c r="Q36" s="3"/>
      <c r="R36" s="3"/>
      <c r="S36" s="3"/>
      <c r="T36" s="138">
        <v>1000</v>
      </c>
      <c r="U36" s="149"/>
      <c r="V36" s="138" t="s">
        <v>379</v>
      </c>
      <c r="W36" s="129" t="str">
        <f t="shared" si="16"/>
        <v>Unfilled fields on left</v>
      </c>
      <c r="Y36" s="13"/>
      <c r="Z36" s="153" t="str">
        <f t="shared" si="14"/>
        <v>Missing information in this row. Leave the 'Description of input/output' (Column C) blank for this row if it is not used in this module</v>
      </c>
    </row>
    <row r="37" spans="2:26" s="6" customFormat="1">
      <c r="B37" s="127" t="s">
        <v>380</v>
      </c>
      <c r="C37" s="128" t="s">
        <v>381</v>
      </c>
      <c r="D37" s="8" t="s">
        <v>322</v>
      </c>
      <c r="E37" s="137"/>
      <c r="F37" s="137"/>
      <c r="G37" s="137"/>
      <c r="H37" s="139"/>
      <c r="I37" s="139"/>
      <c r="J37" s="139"/>
      <c r="K37" s="139"/>
      <c r="L37" s="139"/>
      <c r="M37" s="139"/>
      <c r="N37" s="14"/>
      <c r="O37" s="33">
        <f t="shared" si="15"/>
        <v>0</v>
      </c>
      <c r="P37" s="3"/>
      <c r="Q37" s="3"/>
      <c r="R37" s="3"/>
      <c r="S37" s="3"/>
      <c r="T37" s="138">
        <v>-1000</v>
      </c>
      <c r="U37" s="149"/>
      <c r="V37" s="138" t="s">
        <v>382</v>
      </c>
      <c r="W37" s="129" t="str">
        <f t="shared" si="16"/>
        <v>Unfilled fields on left</v>
      </c>
      <c r="Y37" s="13"/>
      <c r="Z37" s="153" t="str">
        <f t="shared" si="14"/>
        <v>Missing information in this row. Leave the 'Description of input/output' (Column C) blank for this row if it is not used in this module</v>
      </c>
    </row>
    <row r="38" spans="2:26" s="6" customFormat="1">
      <c r="B38" s="127" t="s">
        <v>380</v>
      </c>
      <c r="C38" s="128" t="s">
        <v>383</v>
      </c>
      <c r="D38" s="8" t="s">
        <v>322</v>
      </c>
      <c r="E38" s="137"/>
      <c r="F38" s="137"/>
      <c r="G38" s="137"/>
      <c r="H38" s="139"/>
      <c r="I38" s="139"/>
      <c r="J38" s="139"/>
      <c r="K38" s="139"/>
      <c r="L38" s="139"/>
      <c r="M38" s="139"/>
      <c r="N38" s="14"/>
      <c r="O38" s="33">
        <f t="shared" si="15"/>
        <v>0</v>
      </c>
      <c r="P38" s="3"/>
      <c r="Q38" s="3"/>
      <c r="R38" s="3"/>
      <c r="S38" s="3"/>
      <c r="T38" s="138">
        <v>-1000</v>
      </c>
      <c r="U38" s="149"/>
      <c r="V38" s="138" t="s">
        <v>384</v>
      </c>
      <c r="W38" s="129" t="str">
        <f t="shared" si="16"/>
        <v>Unfilled fields on left</v>
      </c>
      <c r="Y38" s="13"/>
      <c r="Z38" s="153" t="str">
        <f t="shared" si="14"/>
        <v>Missing information in this row. Leave the 'Description of input/output' (Column C) blank for this row if it is not used in this module</v>
      </c>
    </row>
    <row r="39" spans="2:26">
      <c r="B39" s="127" t="s">
        <v>385</v>
      </c>
      <c r="C39" s="128" t="s">
        <v>386</v>
      </c>
      <c r="D39" s="8" t="s">
        <v>322</v>
      </c>
      <c r="E39" s="137"/>
      <c r="F39" s="137"/>
      <c r="G39" s="137"/>
      <c r="H39" s="139"/>
      <c r="I39" s="139"/>
      <c r="J39" s="139"/>
      <c r="K39" s="139"/>
      <c r="L39" s="139"/>
      <c r="M39" s="139"/>
      <c r="N39" s="14"/>
      <c r="O39" s="33">
        <f t="shared" si="15"/>
        <v>0</v>
      </c>
      <c r="P39" s="3"/>
      <c r="T39" s="138">
        <v>-1000</v>
      </c>
      <c r="U39" s="149"/>
      <c r="V39" s="138" t="s">
        <v>387</v>
      </c>
      <c r="W39" s="129" t="str">
        <f t="shared" si="16"/>
        <v>Unfilled fields on left</v>
      </c>
      <c r="X39" s="6"/>
      <c r="Y39" s="13"/>
      <c r="Z39" s="153" t="str">
        <f t="shared" si="14"/>
        <v>Missing information in this row. Leave the 'Description of input/output' (Column C) blank for this row if it is not used in this module</v>
      </c>
    </row>
    <row r="40" spans="2:26">
      <c r="B40" s="127" t="s">
        <v>385</v>
      </c>
      <c r="C40" s="128" t="s">
        <v>396</v>
      </c>
      <c r="D40" s="8" t="s">
        <v>322</v>
      </c>
      <c r="E40" s="137"/>
      <c r="F40" s="137"/>
      <c r="G40" s="137"/>
      <c r="H40" s="139"/>
      <c r="I40" s="139"/>
      <c r="J40" s="139"/>
      <c r="K40" s="139"/>
      <c r="L40" s="139"/>
      <c r="M40" s="139"/>
      <c r="N40" s="14"/>
      <c r="O40" s="33">
        <f t="shared" si="15"/>
        <v>0</v>
      </c>
      <c r="P40" s="3"/>
      <c r="T40" s="138">
        <v>0</v>
      </c>
      <c r="U40" s="149"/>
      <c r="V40" s="138" t="s">
        <v>389</v>
      </c>
      <c r="W40" s="129" t="str">
        <f t="shared" si="16"/>
        <v>Unfilled fields on left</v>
      </c>
      <c r="X40" s="6"/>
      <c r="Y40" s="13"/>
      <c r="Z40" s="153" t="str">
        <f t="shared" si="14"/>
        <v>Missing information in this row. Leave the 'Description of input/output' (Column C) blank for this row if it is not used in this module</v>
      </c>
    </row>
    <row r="41" spans="2:26">
      <c r="B41" s="127" t="s">
        <v>352</v>
      </c>
      <c r="C41" s="128" t="s">
        <v>353</v>
      </c>
      <c r="D41" s="8" t="s">
        <v>322</v>
      </c>
      <c r="E41" s="137"/>
      <c r="F41" s="137"/>
      <c r="G41" s="137"/>
      <c r="H41" s="139"/>
      <c r="I41" s="139"/>
      <c r="J41" s="139"/>
      <c r="K41" s="139"/>
      <c r="L41" s="139"/>
      <c r="M41" s="139"/>
      <c r="N41" s="14"/>
      <c r="O41" s="33">
        <f t="shared" si="15"/>
        <v>0</v>
      </c>
      <c r="P41" s="3"/>
      <c r="T41" s="138">
        <v>28000</v>
      </c>
      <c r="U41" s="149"/>
      <c r="V41" s="138" t="s">
        <v>354</v>
      </c>
      <c r="W41" s="129" t="str">
        <f t="shared" si="16"/>
        <v>Unfilled fields on left</v>
      </c>
      <c r="X41" s="6"/>
      <c r="Y41" s="13"/>
      <c r="Z41" s="153" t="str">
        <f t="shared" si="14"/>
        <v>Missing information in this row. Leave the 'Description of input/output' (Column C) blank for this row if it is not used in this module</v>
      </c>
    </row>
    <row r="42" spans="2:26">
      <c r="B42" s="127" t="s">
        <v>352</v>
      </c>
      <c r="C42" s="128" t="s">
        <v>355</v>
      </c>
      <c r="D42" s="8" t="s">
        <v>322</v>
      </c>
      <c r="E42" s="137"/>
      <c r="F42" s="137"/>
      <c r="G42" s="137"/>
      <c r="H42" s="139"/>
      <c r="I42" s="139"/>
      <c r="J42" s="139"/>
      <c r="K42" s="139"/>
      <c r="L42" s="139"/>
      <c r="M42" s="139"/>
      <c r="N42" s="14"/>
      <c r="O42" s="33">
        <f t="shared" si="15"/>
        <v>0</v>
      </c>
      <c r="P42" s="3"/>
      <c r="T42" s="138">
        <v>265000</v>
      </c>
      <c r="U42" s="15"/>
      <c r="V42" s="138" t="s">
        <v>354</v>
      </c>
      <c r="W42" s="129" t="str">
        <f t="shared" si="16"/>
        <v>Unfilled fields on left</v>
      </c>
      <c r="X42" s="6"/>
      <c r="Y42" s="13"/>
      <c r="Z42" s="153" t="str">
        <f t="shared" si="14"/>
        <v>Missing information in this row. Leave the 'Description of input/output' (Column C) blank for this row if it is not used in this module</v>
      </c>
    </row>
    <row r="43" spans="2:26">
      <c r="B43" s="127"/>
      <c r="C43" s="128"/>
      <c r="D43" s="8"/>
      <c r="E43" s="137"/>
      <c r="F43" s="137"/>
      <c r="G43" s="137"/>
      <c r="H43" s="139"/>
      <c r="I43" s="139"/>
      <c r="J43" s="139"/>
      <c r="K43" s="139"/>
      <c r="L43" s="139"/>
      <c r="M43" s="139"/>
      <c r="N43" s="14"/>
      <c r="O43" s="33">
        <f t="shared" si="15"/>
        <v>0</v>
      </c>
      <c r="P43" s="3"/>
      <c r="T43" s="138"/>
      <c r="U43" s="15"/>
      <c r="V43" s="138"/>
      <c r="W43" s="129" t="str">
        <f t="shared" si="16"/>
        <v>Unfilled fields on left</v>
      </c>
      <c r="X43" s="6"/>
      <c r="Y43" s="13"/>
      <c r="Z43" s="153" t="str">
        <f t="shared" si="14"/>
        <v/>
      </c>
    </row>
    <row r="44" spans="2:26">
      <c r="B44" s="127"/>
      <c r="C44" s="128"/>
      <c r="D44" s="8"/>
      <c r="E44" s="137"/>
      <c r="F44" s="137"/>
      <c r="G44" s="137"/>
      <c r="H44" s="139"/>
      <c r="I44" s="139"/>
      <c r="J44" s="139"/>
      <c r="K44" s="139"/>
      <c r="L44" s="139"/>
      <c r="M44" s="139"/>
      <c r="N44" s="14"/>
      <c r="O44" s="33">
        <f t="shared" si="15"/>
        <v>0</v>
      </c>
      <c r="P44" s="3"/>
      <c r="T44" s="138"/>
      <c r="U44" s="15"/>
      <c r="V44" s="138"/>
      <c r="W44" s="129" t="str">
        <f t="shared" si="16"/>
        <v>Unfilled fields on left</v>
      </c>
      <c r="X44" s="6"/>
      <c r="Y44" s="13"/>
      <c r="Z44" s="153" t="str">
        <f t="shared" si="14"/>
        <v/>
      </c>
    </row>
    <row r="45" spans="2:26">
      <c r="B45" s="127"/>
      <c r="C45" s="128"/>
      <c r="D45" s="8"/>
      <c r="E45" s="137"/>
      <c r="F45" s="137"/>
      <c r="G45" s="137"/>
      <c r="H45" s="139"/>
      <c r="I45" s="139"/>
      <c r="J45" s="139"/>
      <c r="K45" s="139"/>
      <c r="L45" s="139"/>
      <c r="M45" s="139"/>
      <c r="N45" s="14"/>
      <c r="O45" s="33">
        <f t="shared" si="15"/>
        <v>0</v>
      </c>
      <c r="P45" s="3"/>
      <c r="T45" s="138"/>
      <c r="U45" s="15"/>
      <c r="V45" s="138"/>
      <c r="W45" s="129" t="str">
        <f t="shared" si="16"/>
        <v>Unfilled fields on left</v>
      </c>
      <c r="X45" s="6"/>
      <c r="Y45" s="13"/>
      <c r="Z45" s="153" t="str">
        <f t="shared" si="14"/>
        <v/>
      </c>
    </row>
    <row r="46" spans="2:26">
      <c r="B46" s="9"/>
      <c r="C46" s="8"/>
      <c r="D46" s="8"/>
      <c r="E46" s="137"/>
      <c r="F46" s="137"/>
      <c r="G46" s="137"/>
      <c r="H46" s="139"/>
      <c r="I46" s="139"/>
      <c r="J46" s="139"/>
      <c r="K46" s="139"/>
      <c r="L46" s="139"/>
      <c r="M46" s="139"/>
      <c r="N46" s="14"/>
      <c r="O46" s="33">
        <f t="shared" si="15"/>
        <v>0</v>
      </c>
      <c r="P46" s="3"/>
      <c r="T46" s="16"/>
      <c r="U46" s="15"/>
      <c r="V46" s="16"/>
      <c r="W46" s="129" t="str">
        <f t="shared" si="16"/>
        <v>Unfilled fields on left</v>
      </c>
      <c r="X46" s="6"/>
      <c r="Y46" s="13"/>
      <c r="Z46" s="153" t="str">
        <f t="shared" si="14"/>
        <v/>
      </c>
    </row>
    <row r="47" spans="2:26">
      <c r="C47" s="10"/>
      <c r="D47" s="10"/>
      <c r="E47" s="11"/>
      <c r="F47" s="10"/>
      <c r="H47" s="12"/>
      <c r="I47" s="12"/>
      <c r="J47" s="12"/>
      <c r="K47" s="12"/>
      <c r="L47" s="12"/>
      <c r="M47" s="12"/>
      <c r="N47" s="12"/>
      <c r="O47" s="12"/>
      <c r="P47" s="3"/>
      <c r="T47" s="12"/>
      <c r="U47" s="15"/>
      <c r="V47" s="12"/>
      <c r="W47" s="28"/>
      <c r="Z47" s="3"/>
    </row>
    <row r="48" spans="2:26">
      <c r="P48" s="3"/>
      <c r="V48" s="25" t="s">
        <v>356</v>
      </c>
      <c r="W48" s="131">
        <f>SUM(W4:W47)</f>
        <v>0</v>
      </c>
      <c r="Z48" s="3"/>
    </row>
    <row r="49" spans="2:26">
      <c r="B49" s="126" t="s">
        <v>357</v>
      </c>
      <c r="C49" s="122"/>
      <c r="D49" s="122"/>
      <c r="E49" s="122"/>
      <c r="P49" s="3"/>
      <c r="Z49" s="3"/>
    </row>
    <row r="50" spans="2:26">
      <c r="B50" s="9" t="s">
        <v>358</v>
      </c>
      <c r="C50" s="8" t="s">
        <v>359</v>
      </c>
      <c r="D50" s="8" t="s">
        <v>360</v>
      </c>
      <c r="E50" s="8"/>
    </row>
    <row r="51" spans="2:26">
      <c r="B51" s="9" t="s">
        <v>390</v>
      </c>
      <c r="C51" s="8" t="s">
        <v>391</v>
      </c>
      <c r="D51" s="8" t="s">
        <v>392</v>
      </c>
      <c r="E51" s="165"/>
    </row>
    <row r="52" spans="2:26">
      <c r="B52" s="9" t="s">
        <v>393</v>
      </c>
      <c r="C52" s="8" t="s">
        <v>394</v>
      </c>
      <c r="D52" s="8" t="s">
        <v>392</v>
      </c>
      <c r="E52" s="165"/>
    </row>
    <row r="53" spans="2:26">
      <c r="B53" s="9"/>
      <c r="C53" s="9"/>
      <c r="D53" s="9"/>
      <c r="E53" s="9"/>
    </row>
    <row r="54" spans="2:26">
      <c r="E54" s="3"/>
      <c r="H54" s="3"/>
    </row>
    <row r="55" spans="2:26">
      <c r="E55" s="3"/>
      <c r="H55" s="3"/>
    </row>
    <row r="56" spans="2:26">
      <c r="E56" s="3"/>
      <c r="H56" s="3"/>
    </row>
    <row r="57" spans="2:26">
      <c r="E57" s="3"/>
      <c r="H57" s="3"/>
    </row>
    <row r="58" spans="2:26">
      <c r="E58" s="3"/>
      <c r="H58" s="3"/>
    </row>
    <row r="59" spans="2:26">
      <c r="E59" s="3"/>
      <c r="H59" s="3"/>
    </row>
    <row r="60" spans="2:26">
      <c r="E60" s="3"/>
      <c r="H60" s="3"/>
    </row>
    <row r="61" spans="2:26">
      <c r="E61" s="3"/>
      <c r="H61" s="3"/>
    </row>
    <row r="62" spans="2:26">
      <c r="E62" s="3"/>
      <c r="H62" s="3"/>
    </row>
    <row r="63" spans="2:26">
      <c r="E63" s="3"/>
      <c r="H63" s="3"/>
    </row>
    <row r="64" spans="2:26">
      <c r="E64" s="3"/>
      <c r="H64" s="3"/>
    </row>
    <row r="65" spans="5:8">
      <c r="E65" s="3"/>
      <c r="H65" s="3"/>
    </row>
    <row r="66" spans="5:8">
      <c r="E66" s="3"/>
      <c r="H66" s="3"/>
    </row>
    <row r="67" spans="5:8">
      <c r="E67" s="3"/>
      <c r="H67" s="3"/>
    </row>
  </sheetData>
  <sheetProtection formatColumns="0" formatRows="0" insertRows="0" deleteRows="0"/>
  <dataValidations count="2">
    <dataValidation type="list" allowBlank="1" showInputMessage="1" showErrorMessage="1" sqref="D20:D26 D29:D46 D5 D8:D17" xr:uid="{229CD3C3-50D1-42C0-B331-23DF1EE5B4DC}">
      <formula1>"tonnes/yr, MWh/yr (LHV)"</formula1>
    </dataValidation>
    <dataValidation type="custom" allowBlank="1" showInputMessage="1" showErrorMessage="1" error="Please do not change" sqref="O5 O20:P20 W48 W8:W17 O29:O46 W29:W46 Z5 O21:O26 Z20:Z26 Z29:Z46 Z8:Z17 O13:O17 O8:O11 R20:S26" xr:uid="{BD6A88A3-BB12-4B6C-9F0F-B6E6CB9809A8}">
      <formula1>"Please do not change"</formula1>
    </dataValidation>
  </dataValidations>
  <pageMargins left="0.70000000000000007" right="0.70000000000000007" top="0.75" bottom="0.75" header="0.30000000000000004" footer="0.30000000000000004"/>
  <pageSetup paperSize="9" orientation="portrait" r:id="rId1"/>
  <ignoredErrors>
    <ignoredError sqref="P46:V46 P5:S5 P34:V42" unlockedFormula="1"/>
  </ignoredErrors>
  <drawing r:id="rId2"/>
  <legacyDrawing r:id="rId3"/>
  <extLst>
    <ext xmlns:x14="http://schemas.microsoft.com/office/spreadsheetml/2009/9/main" uri="{78C0D931-6437-407d-A8EE-F0AAD7539E65}">
      <x14:conditionalFormattings>
        <x14:conditionalFormatting xmlns:xm="http://schemas.microsoft.com/office/excel/2006/main">
          <x14:cfRule type="expression" priority="1" id="{E336B6A3-F72B-49B6-9FA5-E1F489CF3FD3}">
            <xm:f>OR(Guidance!$C$17="Yes",Guidance!$C$17="")</xm:f>
            <x14:dxf>
              <font>
                <color theme="0"/>
              </font>
              <fill>
                <patternFill>
                  <bgColor theme="0"/>
                </patternFill>
              </fill>
              <border>
                <left/>
                <right/>
                <top/>
                <bottom/>
                <vertical/>
                <horizontal/>
              </border>
            </x14:dxf>
          </x14:cfRule>
          <xm:sqref>A1</xm:sqref>
        </x14:conditionalFormatting>
        <x14:conditionalFormatting xmlns:xm="http://schemas.microsoft.com/office/excel/2006/main">
          <x14:cfRule type="expression" priority="80" id="{14B562BD-B9D2-4DF1-A9A1-FE195A80DF72}">
            <xm:f>Guidance!$C$17="No"</xm:f>
            <x14:dxf>
              <font>
                <color theme="0"/>
              </font>
              <fill>
                <patternFill>
                  <bgColor theme="0"/>
                </patternFill>
              </fill>
              <border>
                <left/>
                <right/>
                <top/>
                <bottom/>
              </border>
            </x14:dxf>
          </x14:cfRule>
          <xm:sqref>A2:Z100</xm:sqref>
        </x14:conditionalFormatting>
      </x14:conditionalFormatting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2">
    <tabColor theme="9" tint="0.79998168889431442"/>
  </sheetPr>
  <dimension ref="A1:Z54"/>
  <sheetViews>
    <sheetView showGridLines="0" zoomScale="85" zoomScaleNormal="85" workbookViewId="0"/>
  </sheetViews>
  <sheetFormatPr defaultColWidth="7.28515625" defaultRowHeight="15"/>
  <cols>
    <col min="1" max="1" width="5.28515625" style="3" customWidth="1"/>
    <col min="2" max="2" width="25" style="3" bestFit="1" customWidth="1"/>
    <col min="3" max="3" width="39" style="3" bestFit="1" customWidth="1"/>
    <col min="4" max="4" width="14.42578125" style="3" customWidth="1"/>
    <col min="5" max="5" width="15.28515625" style="5" customWidth="1"/>
    <col min="6" max="6" width="18.140625" style="3" customWidth="1"/>
    <col min="7" max="7" width="17" style="3" customWidth="1"/>
    <col min="8" max="8" width="11.85546875" style="4" customWidth="1"/>
    <col min="9" max="9" width="13.5703125" style="4" customWidth="1"/>
    <col min="10" max="10" width="16.5703125" style="4" customWidth="1"/>
    <col min="11" max="11" width="11" style="4" customWidth="1"/>
    <col min="12" max="12" width="12.28515625" style="4" customWidth="1"/>
    <col min="13" max="13" width="13" style="4" customWidth="1"/>
    <col min="14" max="14" width="16.5703125" style="4" customWidth="1"/>
    <col min="15" max="15" width="14" style="4" customWidth="1"/>
    <col min="16" max="16" width="19.140625" customWidth="1"/>
    <col min="17" max="17" width="5.85546875" style="3" customWidth="1"/>
    <col min="18" max="18" width="16" style="3" customWidth="1"/>
    <col min="19" max="19" width="19.7109375" style="3" customWidth="1"/>
    <col min="20" max="21" width="20.7109375" style="4" customWidth="1"/>
    <col min="22" max="22" width="16.28515625" style="4" customWidth="1"/>
    <col min="23" max="23" width="22.7109375" style="27" customWidth="1"/>
    <col min="24" max="24" width="7.28515625" style="3" customWidth="1"/>
    <col min="25" max="25" width="21.28515625" style="3" customWidth="1"/>
    <col min="27" max="16384" width="7.28515625" style="3"/>
  </cols>
  <sheetData>
    <row r="1" spans="1:26">
      <c r="A1" s="150" t="s">
        <v>297</v>
      </c>
    </row>
    <row r="2" spans="1:26" ht="93.95" customHeight="1" thickBot="1">
      <c r="B2" s="2" t="s">
        <v>298</v>
      </c>
      <c r="C2" s="2" t="s">
        <v>299</v>
      </c>
      <c r="D2" s="2" t="s">
        <v>23</v>
      </c>
      <c r="E2" s="7" t="s">
        <v>300</v>
      </c>
      <c r="F2" s="2" t="s">
        <v>301</v>
      </c>
      <c r="G2" s="2" t="s">
        <v>302</v>
      </c>
      <c r="H2" s="2" t="s">
        <v>303</v>
      </c>
      <c r="I2" s="2" t="s">
        <v>304</v>
      </c>
      <c r="J2" s="2" t="s">
        <v>305</v>
      </c>
      <c r="K2" s="2" t="s">
        <v>306</v>
      </c>
      <c r="L2" s="2" t="s">
        <v>307</v>
      </c>
      <c r="M2" s="2" t="s">
        <v>308</v>
      </c>
      <c r="N2" s="2" t="s">
        <v>309</v>
      </c>
      <c r="O2" s="2" t="s">
        <v>310</v>
      </c>
      <c r="P2" s="2" t="s">
        <v>311</v>
      </c>
      <c r="Q2" s="2"/>
      <c r="R2" s="26" t="s">
        <v>312</v>
      </c>
      <c r="S2" s="2" t="s">
        <v>313</v>
      </c>
      <c r="T2" s="2" t="s">
        <v>314</v>
      </c>
      <c r="U2" s="2" t="s">
        <v>315</v>
      </c>
      <c r="V2" s="2" t="s">
        <v>316</v>
      </c>
      <c r="W2" s="26" t="s">
        <v>317</v>
      </c>
      <c r="X2" s="26"/>
      <c r="Y2" s="2" t="s">
        <v>318</v>
      </c>
    </row>
    <row r="3" spans="1:26" ht="15.75" thickTop="1"/>
    <row r="4" spans="1:26">
      <c r="B4" s="126" t="s">
        <v>319</v>
      </c>
      <c r="C4" s="122"/>
      <c r="D4" s="122"/>
      <c r="E4" s="123"/>
      <c r="F4" s="122"/>
      <c r="G4" s="124"/>
      <c r="H4" s="125"/>
      <c r="I4" s="125"/>
      <c r="J4" s="125"/>
      <c r="K4" s="125"/>
      <c r="L4" s="125"/>
      <c r="M4" s="125"/>
      <c r="N4" s="125"/>
      <c r="O4" s="125"/>
      <c r="P4" s="125"/>
      <c r="Q4" s="125"/>
      <c r="R4" s="125"/>
      <c r="S4" s="125"/>
      <c r="T4" s="125"/>
      <c r="U4" s="125"/>
      <c r="V4" s="125"/>
      <c r="W4" s="125"/>
      <c r="X4" s="125"/>
      <c r="Y4" s="125"/>
      <c r="Z4" s="3"/>
    </row>
    <row r="5" spans="1:26">
      <c r="B5" s="9" t="s">
        <v>320</v>
      </c>
      <c r="C5" s="128" t="str">
        <f>'Conversion to intermediate'!C20</f>
        <v>e.g. Methanol</v>
      </c>
      <c r="D5" s="8" t="s">
        <v>322</v>
      </c>
      <c r="E5" s="139"/>
      <c r="F5" s="137"/>
      <c r="G5" s="137"/>
      <c r="H5" s="139"/>
      <c r="I5" s="139" t="s">
        <v>190</v>
      </c>
      <c r="J5" s="139"/>
      <c r="K5" s="139"/>
      <c r="L5" s="139"/>
      <c r="M5" s="139"/>
      <c r="N5" s="14"/>
      <c r="O5" s="33">
        <f t="shared" ref="O5" si="0">IF($D5="MWh/yr (LHV)",$E5,$J5*$E5*(1-$L5)/3.6)</f>
        <v>0</v>
      </c>
      <c r="P5" s="3"/>
      <c r="T5" s="3"/>
      <c r="U5" s="3"/>
      <c r="V5" s="3"/>
      <c r="W5" s="3"/>
      <c r="Z5" s="153" t="str">
        <f>IF(AND(C5&lt;&gt;"",OR(E5="",J5="",L5="")),"Missing information in this row","")</f>
        <v>Missing information in this row</v>
      </c>
    </row>
    <row r="6" spans="1:26">
      <c r="E6" s="10"/>
      <c r="F6" s="10"/>
      <c r="G6" s="10"/>
      <c r="H6" s="10"/>
      <c r="I6" s="10"/>
      <c r="J6" s="10"/>
      <c r="K6" s="10"/>
      <c r="L6" s="10"/>
      <c r="M6" s="10"/>
      <c r="N6" s="3"/>
      <c r="O6" s="3"/>
      <c r="P6" s="3"/>
      <c r="T6" s="3"/>
      <c r="U6" s="3"/>
      <c r="V6" s="3"/>
      <c r="W6" s="3"/>
      <c r="Z6" s="3"/>
    </row>
    <row r="7" spans="1:26">
      <c r="B7" s="126" t="s">
        <v>323</v>
      </c>
      <c r="C7" s="122"/>
      <c r="D7" s="122"/>
      <c r="E7" s="123"/>
      <c r="F7" s="122"/>
      <c r="G7" s="122"/>
      <c r="H7" s="125"/>
      <c r="I7" s="125"/>
      <c r="J7" s="125"/>
      <c r="K7" s="125"/>
      <c r="L7" s="125"/>
      <c r="M7" s="125"/>
      <c r="N7" s="125"/>
      <c r="O7" s="125"/>
      <c r="P7" s="125"/>
      <c r="Q7" s="125"/>
      <c r="R7" s="125"/>
      <c r="S7" s="125"/>
      <c r="T7" s="125"/>
      <c r="U7" s="125"/>
      <c r="V7" s="125"/>
      <c r="W7" s="125"/>
      <c r="X7" s="125"/>
      <c r="Y7" s="125"/>
      <c r="Z7" s="3"/>
    </row>
    <row r="8" spans="1:26">
      <c r="B8" s="127" t="s">
        <v>324</v>
      </c>
      <c r="C8" s="128" t="s">
        <v>325</v>
      </c>
      <c r="D8" s="8" t="s">
        <v>326</v>
      </c>
      <c r="E8" s="139"/>
      <c r="F8" s="137"/>
      <c r="G8" s="137"/>
      <c r="H8" s="139"/>
      <c r="I8" s="139"/>
      <c r="J8" s="139"/>
      <c r="K8" s="139"/>
      <c r="L8" s="139"/>
      <c r="M8" s="139"/>
      <c r="N8" s="14"/>
      <c r="O8" s="33">
        <f t="shared" ref="O8:O16" si="1">IF($D8="MWh/yr (LHV)",$E8,$J8*$E8*(1-$L8)/3.6)</f>
        <v>0</v>
      </c>
      <c r="P8" s="3"/>
      <c r="T8" s="141" t="str">
        <f t="shared" ref="T8:T16" si="2">IF(B8="", "", IF(D8="MWh/yr (LHV)", "Use column to right", "Enter data here"))</f>
        <v>Use column to right</v>
      </c>
      <c r="U8" s="141" t="str">
        <f t="shared" ref="U8:U16" si="3">IF(B8="", "", IF(D8="MWh/yr (LHV)", "Enter data here", "Use column to left"))</f>
        <v>Enter data here</v>
      </c>
      <c r="V8" s="138" t="s">
        <v>327</v>
      </c>
      <c r="W8" s="129" t="str">
        <f t="shared" ref="W8:W16" si="4">IFERROR(IF(D8="tonnes/yr", $T8*$E8/($O$19*3.6), $U8*$E8*3.6/($O$19*3.6)), "Unfilled fields on left")</f>
        <v>Unfilled fields on left</v>
      </c>
      <c r="Y8" s="13"/>
      <c r="Z8" s="153" t="str">
        <f t="shared" ref="Z8:Z16" si="5">IF(AND(C8&lt;&gt;"",OR(E8="",J8="",L8="",T8="Enter data here",U8="Enter data here")),"Missing information in this row. Leave the 'Description of input/output' (Column C) blank for this row if it is not used in this module","")</f>
        <v>Missing information in this row. Leave the 'Description of input/output' (Column C) blank for this row if it is not used in this module</v>
      </c>
    </row>
    <row r="9" spans="1:26">
      <c r="B9" s="127" t="s">
        <v>324</v>
      </c>
      <c r="C9" s="128" t="s">
        <v>328</v>
      </c>
      <c r="D9" s="8" t="s">
        <v>326</v>
      </c>
      <c r="E9" s="139"/>
      <c r="F9" s="137"/>
      <c r="G9" s="137"/>
      <c r="H9" s="139"/>
      <c r="I9" s="139"/>
      <c r="J9" s="139"/>
      <c r="K9" s="139"/>
      <c r="L9" s="139"/>
      <c r="M9" s="139"/>
      <c r="N9" s="14"/>
      <c r="O9" s="33">
        <f t="shared" si="1"/>
        <v>0</v>
      </c>
      <c r="P9" s="3"/>
      <c r="T9" s="141" t="str">
        <f t="shared" si="2"/>
        <v>Use column to right</v>
      </c>
      <c r="U9" s="141" t="str">
        <f t="shared" si="3"/>
        <v>Enter data here</v>
      </c>
      <c r="V9" s="138" t="s">
        <v>327</v>
      </c>
      <c r="W9" s="129" t="str">
        <f t="shared" si="4"/>
        <v>Unfilled fields on left</v>
      </c>
      <c r="Y9" s="13"/>
      <c r="Z9" s="153" t="str">
        <f t="shared" si="5"/>
        <v>Missing information in this row. Leave the 'Description of input/output' (Column C) blank for this row if it is not used in this module</v>
      </c>
    </row>
    <row r="10" spans="1:26" s="6" customFormat="1">
      <c r="B10" s="127" t="s">
        <v>324</v>
      </c>
      <c r="C10" s="128" t="s">
        <v>329</v>
      </c>
      <c r="D10" s="8" t="s">
        <v>322</v>
      </c>
      <c r="E10" s="137"/>
      <c r="F10" s="137"/>
      <c r="G10" s="137"/>
      <c r="H10" s="139"/>
      <c r="I10" s="139"/>
      <c r="J10" s="139"/>
      <c r="K10" s="139"/>
      <c r="L10" s="139"/>
      <c r="M10" s="139"/>
      <c r="N10" s="14"/>
      <c r="O10" s="33">
        <f t="shared" si="1"/>
        <v>0</v>
      </c>
      <c r="P10" s="3"/>
      <c r="Q10" s="3"/>
      <c r="R10" s="3"/>
      <c r="S10" s="3"/>
      <c r="T10" s="141" t="str">
        <f t="shared" si="2"/>
        <v>Enter data here</v>
      </c>
      <c r="U10" s="141" t="str">
        <f t="shared" si="3"/>
        <v>Use column to left</v>
      </c>
      <c r="V10" s="138" t="s">
        <v>327</v>
      </c>
      <c r="W10" s="129" t="str">
        <f t="shared" si="4"/>
        <v>Unfilled fields on left</v>
      </c>
      <c r="Y10" s="17"/>
      <c r="Z10" s="153" t="str">
        <f t="shared" si="5"/>
        <v>Missing information in this row. Leave the 'Description of input/output' (Column C) blank for this row if it is not used in this module</v>
      </c>
    </row>
    <row r="11" spans="1:26" s="6" customFormat="1">
      <c r="B11" s="127" t="s">
        <v>324</v>
      </c>
      <c r="C11" s="128" t="s">
        <v>330</v>
      </c>
      <c r="D11" s="8" t="s">
        <v>322</v>
      </c>
      <c r="E11" s="137"/>
      <c r="F11" s="137"/>
      <c r="G11" s="137"/>
      <c r="H11" s="139"/>
      <c r="I11" s="139"/>
      <c r="J11" s="139"/>
      <c r="K11" s="139"/>
      <c r="L11" s="139"/>
      <c r="M11" s="139"/>
      <c r="N11" s="14"/>
      <c r="O11" s="33">
        <f t="shared" si="1"/>
        <v>0</v>
      </c>
      <c r="P11" s="3"/>
      <c r="Q11" s="3"/>
      <c r="R11" s="3"/>
      <c r="S11" s="3"/>
      <c r="T11" s="141" t="str">
        <f t="shared" si="2"/>
        <v>Enter data here</v>
      </c>
      <c r="U11" s="141" t="str">
        <f t="shared" si="3"/>
        <v>Use column to left</v>
      </c>
      <c r="V11" s="138" t="s">
        <v>327</v>
      </c>
      <c r="W11" s="129" t="str">
        <f t="shared" si="4"/>
        <v>Unfilled fields on left</v>
      </c>
      <c r="Y11" s="17"/>
      <c r="Z11" s="153" t="str">
        <f t="shared" si="5"/>
        <v>Missing information in this row. Leave the 'Description of input/output' (Column C) blank for this row if it is not used in this module</v>
      </c>
    </row>
    <row r="12" spans="1:26">
      <c r="B12" s="127" t="s">
        <v>331</v>
      </c>
      <c r="C12" s="128" t="s">
        <v>332</v>
      </c>
      <c r="D12" s="8" t="s">
        <v>322</v>
      </c>
      <c r="E12" s="137"/>
      <c r="F12" s="137"/>
      <c r="G12" s="137"/>
      <c r="H12" s="139"/>
      <c r="I12" s="139"/>
      <c r="J12" s="139"/>
      <c r="K12" s="139"/>
      <c r="L12" s="139"/>
      <c r="M12" s="139"/>
      <c r="N12" s="14"/>
      <c r="O12" s="33">
        <f t="shared" si="1"/>
        <v>0</v>
      </c>
      <c r="P12" s="3"/>
      <c r="T12" s="141" t="str">
        <f t="shared" si="2"/>
        <v>Enter data here</v>
      </c>
      <c r="U12" s="141" t="str">
        <f t="shared" si="3"/>
        <v>Use column to left</v>
      </c>
      <c r="V12" s="138" t="s">
        <v>327</v>
      </c>
      <c r="W12" s="129" t="str">
        <f t="shared" si="4"/>
        <v>Unfilled fields on left</v>
      </c>
      <c r="Y12" s="17"/>
      <c r="Z12" s="153" t="str">
        <f t="shared" si="5"/>
        <v>Missing information in this row. Leave the 'Description of input/output' (Column C) blank for this row if it is not used in this module</v>
      </c>
    </row>
    <row r="13" spans="1:26">
      <c r="B13" s="127" t="s">
        <v>331</v>
      </c>
      <c r="C13" s="128" t="s">
        <v>333</v>
      </c>
      <c r="D13" s="8" t="s">
        <v>322</v>
      </c>
      <c r="E13" s="137"/>
      <c r="F13" s="137"/>
      <c r="G13" s="137"/>
      <c r="H13" s="139"/>
      <c r="I13" s="139"/>
      <c r="J13" s="139"/>
      <c r="K13" s="139"/>
      <c r="L13" s="139"/>
      <c r="M13" s="139"/>
      <c r="N13" s="14"/>
      <c r="O13" s="33">
        <f t="shared" si="1"/>
        <v>0</v>
      </c>
      <c r="P13" s="3"/>
      <c r="T13" s="141" t="str">
        <f t="shared" si="2"/>
        <v>Enter data here</v>
      </c>
      <c r="U13" s="141" t="str">
        <f t="shared" si="3"/>
        <v>Use column to left</v>
      </c>
      <c r="V13" s="138" t="s">
        <v>327</v>
      </c>
      <c r="W13" s="129" t="str">
        <f t="shared" si="4"/>
        <v>Unfilled fields on left</v>
      </c>
      <c r="Y13" s="17"/>
      <c r="Z13" s="153" t="str">
        <f t="shared" si="5"/>
        <v>Missing information in this row. Leave the 'Description of input/output' (Column C) blank for this row if it is not used in this module</v>
      </c>
    </row>
    <row r="14" spans="1:26">
      <c r="B14" s="127" t="s">
        <v>334</v>
      </c>
      <c r="C14" s="128" t="s">
        <v>335</v>
      </c>
      <c r="D14" s="8" t="s">
        <v>322</v>
      </c>
      <c r="E14" s="137"/>
      <c r="F14" s="137"/>
      <c r="G14" s="137"/>
      <c r="H14" s="139"/>
      <c r="I14" s="139"/>
      <c r="J14" s="139"/>
      <c r="K14" s="139"/>
      <c r="L14" s="139"/>
      <c r="M14" s="139"/>
      <c r="N14" s="14"/>
      <c r="O14" s="33">
        <f t="shared" si="1"/>
        <v>0</v>
      </c>
      <c r="P14" s="3"/>
      <c r="T14" s="141" t="str">
        <f t="shared" si="2"/>
        <v>Enter data here</v>
      </c>
      <c r="U14" s="141" t="str">
        <f t="shared" si="3"/>
        <v>Use column to left</v>
      </c>
      <c r="V14" s="138" t="s">
        <v>327</v>
      </c>
      <c r="W14" s="129" t="str">
        <f t="shared" si="4"/>
        <v>Unfilled fields on left</v>
      </c>
      <c r="Y14" s="17"/>
      <c r="Z14" s="153" t="str">
        <f t="shared" si="5"/>
        <v>Missing information in this row. Leave the 'Description of input/output' (Column C) blank for this row if it is not used in this module</v>
      </c>
    </row>
    <row r="15" spans="1:26">
      <c r="B15" s="127" t="s">
        <v>334</v>
      </c>
      <c r="C15" s="128" t="s">
        <v>336</v>
      </c>
      <c r="D15" s="8" t="s">
        <v>322</v>
      </c>
      <c r="E15" s="137"/>
      <c r="F15" s="137"/>
      <c r="G15" s="137"/>
      <c r="H15" s="139"/>
      <c r="I15" s="139"/>
      <c r="J15" s="139"/>
      <c r="K15" s="139"/>
      <c r="L15" s="139"/>
      <c r="M15" s="139"/>
      <c r="N15" s="14"/>
      <c r="O15" s="33">
        <f t="shared" si="1"/>
        <v>0</v>
      </c>
      <c r="P15" s="3"/>
      <c r="T15" s="141" t="str">
        <f t="shared" si="2"/>
        <v>Enter data here</v>
      </c>
      <c r="U15" s="141" t="str">
        <f t="shared" si="3"/>
        <v>Use column to left</v>
      </c>
      <c r="V15" s="138" t="s">
        <v>327</v>
      </c>
      <c r="W15" s="129" t="str">
        <f t="shared" si="4"/>
        <v>Unfilled fields on left</v>
      </c>
      <c r="Y15" s="17"/>
      <c r="Z15" s="153" t="str">
        <f t="shared" si="5"/>
        <v>Missing information in this row. Leave the 'Description of input/output' (Column C) blank for this row if it is not used in this module</v>
      </c>
    </row>
    <row r="16" spans="1:26">
      <c r="B16" s="8"/>
      <c r="C16" s="9"/>
      <c r="D16" s="8"/>
      <c r="E16" s="137"/>
      <c r="F16" s="137"/>
      <c r="G16" s="137"/>
      <c r="H16" s="139"/>
      <c r="I16" s="139"/>
      <c r="J16" s="139"/>
      <c r="K16" s="139"/>
      <c r="L16" s="139"/>
      <c r="M16" s="139"/>
      <c r="N16" s="14"/>
      <c r="O16" s="33">
        <f t="shared" si="1"/>
        <v>0</v>
      </c>
      <c r="P16" s="3"/>
      <c r="T16" s="141" t="str">
        <f t="shared" si="2"/>
        <v/>
      </c>
      <c r="U16" s="141" t="str">
        <f t="shared" si="3"/>
        <v/>
      </c>
      <c r="V16" s="138" t="s">
        <v>327</v>
      </c>
      <c r="W16" s="129" t="str">
        <f t="shared" si="4"/>
        <v>Unfilled fields on left</v>
      </c>
      <c r="Y16" s="17"/>
      <c r="Z16" s="153" t="str">
        <f t="shared" si="5"/>
        <v/>
      </c>
    </row>
    <row r="17" spans="2:26">
      <c r="E17" s="10"/>
      <c r="F17" s="10"/>
      <c r="G17" s="10"/>
      <c r="H17" s="10"/>
      <c r="I17" s="10"/>
      <c r="J17" s="10"/>
      <c r="K17" s="10"/>
      <c r="L17" s="10"/>
      <c r="M17" s="10"/>
      <c r="N17" s="3"/>
      <c r="O17" s="3"/>
      <c r="P17" s="3"/>
      <c r="T17" s="3"/>
      <c r="U17" s="3"/>
      <c r="V17" s="3"/>
      <c r="W17" s="3"/>
      <c r="Z17" s="3"/>
    </row>
    <row r="18" spans="2:26">
      <c r="B18" s="126" t="s">
        <v>337</v>
      </c>
      <c r="C18" s="122"/>
      <c r="D18" s="122"/>
      <c r="E18" s="123"/>
      <c r="F18" s="122"/>
      <c r="G18" s="122"/>
      <c r="H18" s="125"/>
      <c r="I18" s="125"/>
      <c r="J18" s="125"/>
      <c r="K18" s="125"/>
      <c r="L18" s="125"/>
      <c r="M18" s="125"/>
      <c r="N18" s="125"/>
      <c r="O18" s="125"/>
      <c r="P18" s="125"/>
      <c r="Q18" s="125"/>
      <c r="R18" s="125"/>
      <c r="S18" s="125"/>
      <c r="T18" s="125"/>
      <c r="U18" s="125"/>
      <c r="V18" s="125"/>
      <c r="W18" s="125"/>
      <c r="X18" s="125"/>
      <c r="Y18" s="125"/>
      <c r="Z18" s="3"/>
    </row>
    <row r="19" spans="2:26">
      <c r="B19" s="9" t="s">
        <v>338</v>
      </c>
      <c r="C19" s="128" t="s">
        <v>395</v>
      </c>
      <c r="D19" s="8" t="s">
        <v>322</v>
      </c>
      <c r="E19" s="137"/>
      <c r="F19" s="137"/>
      <c r="G19" s="137"/>
      <c r="H19" s="137"/>
      <c r="I19" s="137" t="s">
        <v>190</v>
      </c>
      <c r="J19" s="137"/>
      <c r="K19" s="137"/>
      <c r="L19" s="137"/>
      <c r="M19" s="137"/>
      <c r="N19" s="14"/>
      <c r="O19" s="33">
        <f t="shared" ref="O19:O27" si="6">IF($D19="MWh/yr (LHV)",$E19,$J19*$E19*(1-$L19)/3.6)</f>
        <v>0</v>
      </c>
      <c r="P19" s="148" t="str">
        <f>IFERROR(O19/O5,"")</f>
        <v/>
      </c>
      <c r="R19" s="33">
        <f>IF($D19="MWh/yr (LHV)",$E19,$E19*MAX(0, $J19*(1-$L19)-2.441*$L19)/kWh_to_MJ)</f>
        <v>0</v>
      </c>
      <c r="S19" s="147" t="str">
        <f>IFERROR(R19/(SUM($R$19:$R$21)),"")</f>
        <v/>
      </c>
      <c r="T19" s="149"/>
      <c r="U19" s="149"/>
      <c r="V19" s="149"/>
      <c r="W19" s="130"/>
      <c r="Y19" s="13"/>
      <c r="Z19" s="153" t="str">
        <f>IF(AND(C19&lt;&gt;"",OR(E19="",J19="",L19="")),"Missing information in this row.","")</f>
        <v>Missing information in this row.</v>
      </c>
    </row>
    <row r="20" spans="2:26" s="6" customFormat="1">
      <c r="B20" s="127" t="s">
        <v>339</v>
      </c>
      <c r="C20" s="128" t="s">
        <v>340</v>
      </c>
      <c r="D20" s="8" t="s">
        <v>322</v>
      </c>
      <c r="E20" s="137"/>
      <c r="F20" s="137"/>
      <c r="G20" s="137"/>
      <c r="H20" s="139"/>
      <c r="I20" s="139"/>
      <c r="J20" s="139"/>
      <c r="K20" s="139"/>
      <c r="L20" s="139"/>
      <c r="M20" s="139"/>
      <c r="N20" s="14"/>
      <c r="O20" s="33">
        <f t="shared" si="6"/>
        <v>0</v>
      </c>
      <c r="P20" s="3"/>
      <c r="Q20" s="3"/>
      <c r="R20" s="33">
        <f>IF($D20="MWh/yr (LHV)",$E20,$E20*MAX(0, $J20*(1-$L20)-2.441*$L20)/kWh_to_MJ)</f>
        <v>0</v>
      </c>
      <c r="S20" s="147" t="str">
        <f>IFERROR(R20/(SUM($R$19:$R$21)),"")</f>
        <v/>
      </c>
      <c r="T20" s="149"/>
      <c r="U20" s="149"/>
      <c r="V20" s="149"/>
      <c r="W20" s="130"/>
      <c r="Y20" s="13"/>
      <c r="Z20" s="153" t="str">
        <f>IF(AND(C20&lt;&gt;"",OR(E20="",J20="",L20="")),"Missing information in this row. Leave the 'Description of input/output' (Column C) blank for this row if it is not used in this module","")</f>
        <v>Missing information in this row. Leave the 'Description of input/output' (Column C) blank for this row if it is not used in this module</v>
      </c>
    </row>
    <row r="21" spans="2:26" s="6" customFormat="1">
      <c r="B21" s="127" t="s">
        <v>339</v>
      </c>
      <c r="C21" s="128" t="s">
        <v>340</v>
      </c>
      <c r="D21" s="8" t="s">
        <v>322</v>
      </c>
      <c r="E21" s="137"/>
      <c r="F21" s="137"/>
      <c r="G21" s="137"/>
      <c r="H21" s="139"/>
      <c r="I21" s="139"/>
      <c r="J21" s="139"/>
      <c r="K21" s="139"/>
      <c r="L21" s="139"/>
      <c r="M21" s="139"/>
      <c r="N21" s="14"/>
      <c r="O21" s="33">
        <f t="shared" si="6"/>
        <v>0</v>
      </c>
      <c r="P21" s="3"/>
      <c r="Q21" s="3"/>
      <c r="R21" s="33">
        <f>IF($D21="MWh/yr (LHV)",$E21,$E21*MAX(0, $J21*(1-$L21)-2.441*$L21)/kWh_to_MJ)</f>
        <v>0</v>
      </c>
      <c r="S21" s="147" t="str">
        <f>IFERROR(R21/(SUM($R$19:$R$21)),"")</f>
        <v/>
      </c>
      <c r="T21" s="149"/>
      <c r="U21" s="149"/>
      <c r="V21" s="149"/>
      <c r="W21" s="130"/>
      <c r="Y21" s="13"/>
      <c r="Z21" s="153" t="str">
        <f>IF(AND(C21&lt;&gt;"",OR(E21="",J21="",L21="")),"Missing information in this row. Leave the 'Description of input/output' (Column C) blank for this row if it is not used in this module","")</f>
        <v>Missing information in this row. Leave the 'Description of input/output' (Column C) blank for this row if it is not used in this module</v>
      </c>
    </row>
    <row r="22" spans="2:26" s="6" customFormat="1">
      <c r="E22" s="159"/>
      <c r="F22" s="159"/>
      <c r="G22" s="159"/>
      <c r="H22" s="159"/>
      <c r="I22" s="159"/>
      <c r="J22" s="159"/>
      <c r="K22" s="159"/>
      <c r="L22" s="159"/>
      <c r="M22" s="159"/>
    </row>
    <row r="23" spans="2:26">
      <c r="B23" s="126" t="s">
        <v>341</v>
      </c>
      <c r="C23" s="122"/>
      <c r="D23" s="122"/>
      <c r="E23" s="123"/>
      <c r="F23" s="122"/>
      <c r="G23" s="122"/>
      <c r="H23" s="125"/>
      <c r="I23" s="125"/>
      <c r="J23" s="125"/>
      <c r="K23" s="125"/>
      <c r="L23" s="125"/>
      <c r="M23" s="125"/>
      <c r="N23" s="125"/>
      <c r="O23" s="125"/>
      <c r="P23" s="125"/>
      <c r="Q23" s="125"/>
      <c r="R23" s="125"/>
      <c r="S23" s="125"/>
      <c r="T23" s="125"/>
      <c r="U23" s="125"/>
      <c r="V23" s="125"/>
      <c r="W23" s="125"/>
      <c r="X23" s="125"/>
      <c r="Y23" s="125"/>
      <c r="Z23" s="3"/>
    </row>
    <row r="24" spans="2:26" s="6" customFormat="1">
      <c r="B24" s="127" t="s">
        <v>342</v>
      </c>
      <c r="C24" s="128" t="s">
        <v>343</v>
      </c>
      <c r="D24" s="8" t="s">
        <v>322</v>
      </c>
      <c r="E24" s="137"/>
      <c r="F24" s="137"/>
      <c r="G24" s="137"/>
      <c r="H24" s="139"/>
      <c r="I24" s="139"/>
      <c r="J24" s="139"/>
      <c r="K24" s="139"/>
      <c r="L24" s="139"/>
      <c r="M24" s="139"/>
      <c r="N24" s="14"/>
      <c r="O24" s="33">
        <f t="shared" si="6"/>
        <v>0</v>
      </c>
      <c r="P24" s="3"/>
      <c r="Q24" s="3"/>
      <c r="R24" s="3"/>
      <c r="S24" s="3"/>
      <c r="T24" s="141" t="str">
        <f t="shared" ref="T24:T27" si="7">IF(B24="", "", IF(D24="MWh/yr (LHV)", "Use column to right", "Enter data here"))</f>
        <v>Enter data here</v>
      </c>
      <c r="U24" s="141" t="str">
        <f t="shared" ref="U24:U27" si="8">IF(B24="", "", IF(D24="MWh/yr (LHV)", "Enter data here", "Use column to left"))</f>
        <v>Use column to left</v>
      </c>
      <c r="V24" s="138" t="s">
        <v>344</v>
      </c>
      <c r="W24" s="129" t="str">
        <f t="shared" ref="W24:W34" si="9">IFERROR(IF(D24="tonnes/yr", $T24*$E24/($O$19*3.6), $U24*$E24*3.6/($O$19*3.6)), "Unfilled fields on left")</f>
        <v>Unfilled fields on left</v>
      </c>
      <c r="Y24" s="13"/>
      <c r="Z24" s="153" t="str">
        <f t="shared" ref="Z24:Z34" si="10">IF(AND(C24&lt;&gt;"",OR(E24="",J24="",L24="",T24="Enter data here",U24="Enter data here")),"Missing information in this row. Leave the 'Description of input/output' (Column C) blank for this row if it is not used in this module","")</f>
        <v>Missing information in this row. Leave the 'Description of input/output' (Column C) blank for this row if it is not used in this module</v>
      </c>
    </row>
    <row r="25" spans="2:26" s="6" customFormat="1">
      <c r="B25" s="127" t="s">
        <v>342</v>
      </c>
      <c r="C25" s="128" t="s">
        <v>345</v>
      </c>
      <c r="D25" s="8" t="s">
        <v>322</v>
      </c>
      <c r="E25" s="137"/>
      <c r="F25" s="137"/>
      <c r="G25" s="137"/>
      <c r="H25" s="139"/>
      <c r="I25" s="139"/>
      <c r="J25" s="139"/>
      <c r="K25" s="139"/>
      <c r="L25" s="139"/>
      <c r="M25" s="139"/>
      <c r="N25" s="14"/>
      <c r="O25" s="33">
        <f t="shared" si="6"/>
        <v>0</v>
      </c>
      <c r="P25" s="3"/>
      <c r="Q25" s="3"/>
      <c r="R25" s="3"/>
      <c r="S25" s="3"/>
      <c r="T25" s="141" t="str">
        <f t="shared" si="7"/>
        <v>Enter data here</v>
      </c>
      <c r="U25" s="141" t="str">
        <f t="shared" si="8"/>
        <v>Use column to left</v>
      </c>
      <c r="V25" s="138" t="s">
        <v>344</v>
      </c>
      <c r="W25" s="129" t="str">
        <f t="shared" si="9"/>
        <v>Unfilled fields on left</v>
      </c>
      <c r="Y25" s="13"/>
      <c r="Z25" s="153" t="str">
        <f t="shared" si="10"/>
        <v>Missing information in this row. Leave the 'Description of input/output' (Column C) blank for this row if it is not used in this module</v>
      </c>
    </row>
    <row r="26" spans="2:26" s="6" customFormat="1">
      <c r="B26" s="127" t="s">
        <v>346</v>
      </c>
      <c r="C26" s="128" t="s">
        <v>347</v>
      </c>
      <c r="D26" s="8" t="s">
        <v>322</v>
      </c>
      <c r="E26" s="137"/>
      <c r="F26" s="137"/>
      <c r="G26" s="137"/>
      <c r="H26" s="139"/>
      <c r="I26" s="139"/>
      <c r="J26" s="139"/>
      <c r="K26" s="139"/>
      <c r="L26" s="139"/>
      <c r="M26" s="139"/>
      <c r="N26" s="14"/>
      <c r="O26" s="33">
        <f t="shared" si="6"/>
        <v>0</v>
      </c>
      <c r="P26" s="3"/>
      <c r="Q26" s="3"/>
      <c r="R26" s="3"/>
      <c r="S26" s="3"/>
      <c r="T26" s="141" t="str">
        <f t="shared" si="7"/>
        <v>Enter data here</v>
      </c>
      <c r="U26" s="141" t="str">
        <f t="shared" si="8"/>
        <v>Use column to left</v>
      </c>
      <c r="V26" s="138" t="s">
        <v>344</v>
      </c>
      <c r="W26" s="129" t="str">
        <f t="shared" si="9"/>
        <v>Unfilled fields on left</v>
      </c>
      <c r="Y26" s="13"/>
      <c r="Z26" s="153" t="str">
        <f t="shared" si="10"/>
        <v>Missing information in this row. Leave the 'Description of input/output' (Column C) blank for this row if it is not used in this module</v>
      </c>
    </row>
    <row r="27" spans="2:26" s="6" customFormat="1">
      <c r="B27" s="127" t="s">
        <v>346</v>
      </c>
      <c r="C27" s="128" t="s">
        <v>348</v>
      </c>
      <c r="D27" s="8" t="s">
        <v>322</v>
      </c>
      <c r="E27" s="137"/>
      <c r="F27" s="137"/>
      <c r="G27" s="137"/>
      <c r="H27" s="139"/>
      <c r="I27" s="139"/>
      <c r="J27" s="139"/>
      <c r="K27" s="139"/>
      <c r="L27" s="139"/>
      <c r="M27" s="139"/>
      <c r="N27" s="14"/>
      <c r="O27" s="33">
        <f t="shared" si="6"/>
        <v>0</v>
      </c>
      <c r="P27" s="3"/>
      <c r="Q27" s="3"/>
      <c r="R27" s="3"/>
      <c r="S27" s="3"/>
      <c r="T27" s="141" t="str">
        <f t="shared" si="7"/>
        <v>Enter data here</v>
      </c>
      <c r="U27" s="141" t="str">
        <f t="shared" si="8"/>
        <v>Use column to left</v>
      </c>
      <c r="V27" s="138" t="s">
        <v>344</v>
      </c>
      <c r="W27" s="129" t="str">
        <f t="shared" si="9"/>
        <v>Unfilled fields on left</v>
      </c>
      <c r="Y27" s="13"/>
      <c r="Z27" s="153" t="str">
        <f t="shared" si="10"/>
        <v>Missing information in this row. Leave the 'Description of input/output' (Column C) blank for this row if it is not used in this module</v>
      </c>
    </row>
    <row r="28" spans="2:26" s="6" customFormat="1">
      <c r="B28" s="127" t="s">
        <v>349</v>
      </c>
      <c r="C28" s="128" t="s">
        <v>350</v>
      </c>
      <c r="D28" s="8" t="s">
        <v>322</v>
      </c>
      <c r="E28" s="137"/>
      <c r="F28" s="137"/>
      <c r="G28" s="137"/>
      <c r="H28" s="139"/>
      <c r="I28" s="139"/>
      <c r="J28" s="139"/>
      <c r="K28" s="139"/>
      <c r="L28" s="139"/>
      <c r="M28" s="139"/>
      <c r="N28" s="14"/>
      <c r="O28" s="33">
        <f t="shared" ref="O28:O34" si="11">IF($D28="MWh/yr (LHV)",$E28,$J28*$E28*(1-$L28)/3.6)</f>
        <v>0</v>
      </c>
      <c r="P28" s="3"/>
      <c r="Q28" s="3"/>
      <c r="R28" s="3"/>
      <c r="S28" s="3"/>
      <c r="T28" s="138">
        <v>1000</v>
      </c>
      <c r="U28" s="149"/>
      <c r="V28" s="138" t="s">
        <v>351</v>
      </c>
      <c r="W28" s="129" t="str">
        <f t="shared" si="9"/>
        <v>Unfilled fields on left</v>
      </c>
      <c r="Y28" s="13"/>
      <c r="Z28" s="153" t="str">
        <f t="shared" si="10"/>
        <v>Missing information in this row. Leave the 'Description of input/output' (Column C) blank for this row if it is not used in this module</v>
      </c>
    </row>
    <row r="29" spans="2:26" s="6" customFormat="1">
      <c r="B29" s="127" t="s">
        <v>352</v>
      </c>
      <c r="C29" s="128" t="s">
        <v>353</v>
      </c>
      <c r="D29" s="8" t="s">
        <v>322</v>
      </c>
      <c r="E29" s="137"/>
      <c r="F29" s="137"/>
      <c r="G29" s="137"/>
      <c r="H29" s="139"/>
      <c r="I29" s="139"/>
      <c r="J29" s="139"/>
      <c r="K29" s="139"/>
      <c r="L29" s="139"/>
      <c r="M29" s="139"/>
      <c r="N29" s="14"/>
      <c r="O29" s="33">
        <f t="shared" si="11"/>
        <v>0</v>
      </c>
      <c r="P29" s="3"/>
      <c r="Q29" s="3"/>
      <c r="R29" s="3"/>
      <c r="S29" s="3"/>
      <c r="T29" s="138">
        <v>28000</v>
      </c>
      <c r="U29" s="149"/>
      <c r="V29" s="138" t="s">
        <v>354</v>
      </c>
      <c r="W29" s="129" t="str">
        <f t="shared" si="9"/>
        <v>Unfilled fields on left</v>
      </c>
      <c r="Y29" s="13"/>
      <c r="Z29" s="153" t="str">
        <f t="shared" si="10"/>
        <v>Missing information in this row. Leave the 'Description of input/output' (Column C) blank for this row if it is not used in this module</v>
      </c>
    </row>
    <row r="30" spans="2:26" s="6" customFormat="1">
      <c r="B30" s="127" t="s">
        <v>352</v>
      </c>
      <c r="C30" s="128" t="s">
        <v>355</v>
      </c>
      <c r="D30" s="8" t="s">
        <v>322</v>
      </c>
      <c r="E30" s="137"/>
      <c r="F30" s="137"/>
      <c r="G30" s="137"/>
      <c r="H30" s="139"/>
      <c r="I30" s="139"/>
      <c r="J30" s="139"/>
      <c r="K30" s="139"/>
      <c r="L30" s="139"/>
      <c r="M30" s="139"/>
      <c r="N30" s="14"/>
      <c r="O30" s="33">
        <f t="shared" si="11"/>
        <v>0</v>
      </c>
      <c r="P30" s="3"/>
      <c r="Q30" s="3"/>
      <c r="R30" s="3"/>
      <c r="S30" s="3"/>
      <c r="T30" s="138">
        <v>265000</v>
      </c>
      <c r="U30" s="149"/>
      <c r="V30" s="138" t="s">
        <v>354</v>
      </c>
      <c r="W30" s="129" t="str">
        <f t="shared" si="9"/>
        <v>Unfilled fields on left</v>
      </c>
      <c r="Y30" s="13"/>
      <c r="Z30" s="153" t="str">
        <f t="shared" si="10"/>
        <v>Missing information in this row. Leave the 'Description of input/output' (Column C) blank for this row if it is not used in this module</v>
      </c>
    </row>
    <row r="31" spans="2:26" s="6" customFormat="1">
      <c r="B31" s="127"/>
      <c r="C31" s="128"/>
      <c r="D31" s="8"/>
      <c r="E31" s="137"/>
      <c r="F31" s="137"/>
      <c r="G31" s="137"/>
      <c r="H31" s="139"/>
      <c r="I31" s="139"/>
      <c r="J31" s="139"/>
      <c r="K31" s="139"/>
      <c r="L31" s="139"/>
      <c r="M31" s="139"/>
      <c r="N31" s="14"/>
      <c r="O31" s="33">
        <f t="shared" si="11"/>
        <v>0</v>
      </c>
      <c r="P31" s="3"/>
      <c r="Q31" s="3"/>
      <c r="R31" s="3"/>
      <c r="S31" s="3"/>
      <c r="T31" s="138"/>
      <c r="U31" s="149"/>
      <c r="V31" s="138"/>
      <c r="W31" s="129" t="str">
        <f t="shared" si="9"/>
        <v>Unfilled fields on left</v>
      </c>
      <c r="Y31" s="13"/>
      <c r="Z31" s="153" t="str">
        <f t="shared" si="10"/>
        <v/>
      </c>
    </row>
    <row r="32" spans="2:26" s="6" customFormat="1">
      <c r="B32" s="127"/>
      <c r="C32" s="128"/>
      <c r="D32" s="8"/>
      <c r="E32" s="137"/>
      <c r="F32" s="137"/>
      <c r="G32" s="137"/>
      <c r="H32" s="139"/>
      <c r="I32" s="139"/>
      <c r="J32" s="139"/>
      <c r="K32" s="139"/>
      <c r="L32" s="139"/>
      <c r="M32" s="139"/>
      <c r="N32" s="14"/>
      <c r="O32" s="33">
        <f t="shared" si="11"/>
        <v>0</v>
      </c>
      <c r="P32" s="3"/>
      <c r="Q32" s="3"/>
      <c r="R32" s="3"/>
      <c r="S32" s="3"/>
      <c r="T32" s="138"/>
      <c r="U32" s="149"/>
      <c r="V32" s="138"/>
      <c r="W32" s="129" t="str">
        <f t="shared" si="9"/>
        <v>Unfilled fields on left</v>
      </c>
      <c r="Y32" s="13"/>
      <c r="Z32" s="153" t="str">
        <f t="shared" si="10"/>
        <v/>
      </c>
    </row>
    <row r="33" spans="2:26" s="6" customFormat="1">
      <c r="B33" s="127"/>
      <c r="C33" s="128"/>
      <c r="D33" s="8"/>
      <c r="E33" s="137"/>
      <c r="F33" s="137"/>
      <c r="G33" s="137"/>
      <c r="H33" s="139"/>
      <c r="I33" s="139"/>
      <c r="J33" s="139"/>
      <c r="K33" s="139"/>
      <c r="L33" s="139"/>
      <c r="M33" s="139"/>
      <c r="N33" s="14"/>
      <c r="O33" s="33">
        <f t="shared" si="11"/>
        <v>0</v>
      </c>
      <c r="P33" s="3"/>
      <c r="Q33" s="3"/>
      <c r="R33" s="3"/>
      <c r="S33" s="3"/>
      <c r="T33" s="138"/>
      <c r="U33" s="149"/>
      <c r="V33" s="138"/>
      <c r="W33" s="129" t="str">
        <f t="shared" si="9"/>
        <v>Unfilled fields on left</v>
      </c>
      <c r="Y33" s="13"/>
      <c r="Z33" s="153" t="str">
        <f t="shared" si="10"/>
        <v/>
      </c>
    </row>
    <row r="34" spans="2:26" s="6" customFormat="1">
      <c r="B34" s="9"/>
      <c r="C34" s="8"/>
      <c r="D34" s="8"/>
      <c r="E34" s="137"/>
      <c r="F34" s="137"/>
      <c r="G34" s="137"/>
      <c r="H34" s="139"/>
      <c r="I34" s="139"/>
      <c r="J34" s="139"/>
      <c r="K34" s="139"/>
      <c r="L34" s="139"/>
      <c r="M34" s="139"/>
      <c r="N34" s="14"/>
      <c r="O34" s="33">
        <f t="shared" si="11"/>
        <v>0</v>
      </c>
      <c r="P34" s="3"/>
      <c r="Q34" s="3"/>
      <c r="R34" s="3"/>
      <c r="S34" s="3"/>
      <c r="T34" s="138"/>
      <c r="U34" s="149"/>
      <c r="V34" s="138"/>
      <c r="W34" s="129" t="str">
        <f t="shared" si="9"/>
        <v>Unfilled fields on left</v>
      </c>
      <c r="Y34" s="13"/>
      <c r="Z34" s="153" t="str">
        <f t="shared" si="10"/>
        <v/>
      </c>
    </row>
    <row r="35" spans="2:26">
      <c r="C35" s="10"/>
      <c r="D35" s="10"/>
      <c r="E35" s="11"/>
      <c r="F35" s="10"/>
      <c r="H35" s="12"/>
      <c r="I35" s="12"/>
      <c r="J35" s="12"/>
      <c r="K35" s="12"/>
      <c r="L35" s="12"/>
      <c r="M35" s="12"/>
      <c r="N35" s="12"/>
      <c r="O35" s="12"/>
      <c r="P35" s="3"/>
      <c r="T35" s="12"/>
      <c r="U35" s="15"/>
      <c r="V35" s="12"/>
      <c r="W35" s="28"/>
      <c r="Z35" s="3"/>
    </row>
    <row r="36" spans="2:26">
      <c r="P36" s="3"/>
      <c r="V36" s="25" t="s">
        <v>356</v>
      </c>
      <c r="W36" s="131">
        <f>SUM(W4:W35)</f>
        <v>0</v>
      </c>
      <c r="Z36" s="3"/>
    </row>
    <row r="37" spans="2:26">
      <c r="B37" s="126" t="s">
        <v>357</v>
      </c>
      <c r="C37" s="122"/>
      <c r="D37" s="122"/>
      <c r="E37" s="122"/>
      <c r="P37" s="3"/>
      <c r="Z37" s="3"/>
    </row>
    <row r="38" spans="2:26">
      <c r="B38" s="9" t="s">
        <v>358</v>
      </c>
      <c r="C38" s="8" t="s">
        <v>359</v>
      </c>
      <c r="D38" s="8" t="s">
        <v>360</v>
      </c>
      <c r="E38" s="8"/>
    </row>
    <row r="39" spans="2:26">
      <c r="B39" s="9"/>
      <c r="C39" s="9"/>
      <c r="D39" s="9"/>
      <c r="E39" s="9"/>
    </row>
    <row r="40" spans="2:26">
      <c r="B40" s="9"/>
      <c r="C40" s="9"/>
      <c r="D40" s="9"/>
      <c r="E40" s="9"/>
    </row>
    <row r="41" spans="2:26">
      <c r="B41" s="9"/>
      <c r="C41" s="9"/>
      <c r="D41" s="9"/>
      <c r="E41" s="9"/>
    </row>
    <row r="42" spans="2:26">
      <c r="E42" s="3"/>
      <c r="H42" s="3"/>
    </row>
    <row r="43" spans="2:26">
      <c r="E43" s="3"/>
      <c r="H43" s="3"/>
    </row>
    <row r="44" spans="2:26">
      <c r="E44" s="3"/>
      <c r="H44" s="3"/>
    </row>
    <row r="45" spans="2:26">
      <c r="E45" s="3"/>
      <c r="H45" s="3"/>
    </row>
    <row r="46" spans="2:26">
      <c r="E46" s="3"/>
      <c r="H46" s="3"/>
    </row>
    <row r="47" spans="2:26">
      <c r="E47" s="3"/>
      <c r="H47" s="3"/>
    </row>
    <row r="48" spans="2:26">
      <c r="E48" s="3"/>
      <c r="H48" s="3"/>
    </row>
    <row r="49" spans="5:8">
      <c r="E49" s="3"/>
      <c r="H49" s="3"/>
    </row>
    <row r="50" spans="5:8">
      <c r="E50" s="3"/>
      <c r="H50" s="3"/>
    </row>
    <row r="51" spans="5:8">
      <c r="E51" s="3"/>
      <c r="H51" s="3"/>
    </row>
    <row r="52" spans="5:8">
      <c r="E52" s="3"/>
      <c r="H52" s="3"/>
    </row>
    <row r="53" spans="5:8">
      <c r="E53" s="3"/>
      <c r="H53" s="3"/>
    </row>
    <row r="54" spans="5:8">
      <c r="E54" s="3"/>
      <c r="H54" s="3"/>
    </row>
  </sheetData>
  <dataValidations count="2">
    <dataValidation type="list" allowBlank="1" showInputMessage="1" showErrorMessage="1" sqref="D5 D23:D34 D7:D16 D18:D21" xr:uid="{C7C3EE57-5175-47BE-B711-751375A9BB62}">
      <formula1>"tonnes/yr, MWh/yr (LHV)"</formula1>
    </dataValidation>
    <dataValidation type="custom" allowBlank="1" showInputMessage="1" showErrorMessage="1" error="Please do not change" sqref="W8:W16 W24:W34 W36 Z8:Z16 Z5 Z19:Z21 Z24:Z34 R19:S21 O19:P19 O20:O21 O8:O16 O5 O24:O34" xr:uid="{C8A5936D-2427-4513-91C0-0F48A2C1B3E8}">
      <formula1>"Please do not change"</formula1>
    </dataValidation>
  </dataValidations>
  <pageMargins left="0.70000000000000007" right="0.70000000000000007" top="0.75" bottom="0.75" header="0.30000000000000004" footer="0.30000000000000004"/>
  <pageSetup paperSize="9" orientation="portrait" horizontalDpi="0" verticalDpi="0" r:id="rId1"/>
  <ignoredErrors>
    <ignoredError sqref="P28:U28 P5:S5 P34:V34 P29:V29 P30:V30" unlockedFormula="1"/>
  </ignoredErrors>
  <drawing r:id="rId2"/>
  <legacyDrawing r:id="rId3"/>
  <extLst>
    <ext xmlns:x14="http://schemas.microsoft.com/office/spreadsheetml/2009/9/main" uri="{78C0D931-6437-407d-A8EE-F0AAD7539E65}">
      <x14:conditionalFormattings>
        <x14:conditionalFormatting xmlns:xm="http://schemas.microsoft.com/office/excel/2006/main">
          <x14:cfRule type="expression" priority="1" id="{498A4CD0-E5B9-4C5A-BA44-27AF6CF62799}">
            <xm:f>OR(Guidance!$C$17="Yes",Guidance!$C$17="")</xm:f>
            <x14:dxf>
              <font>
                <color theme="0"/>
              </font>
              <fill>
                <patternFill>
                  <bgColor theme="0"/>
                </patternFill>
              </fill>
              <border>
                <left/>
                <right/>
                <top/>
                <bottom/>
                <vertical/>
                <horizontal/>
              </border>
            </x14:dxf>
          </x14:cfRule>
          <xm:sqref>A1</xm:sqref>
        </x14:conditionalFormatting>
        <x14:conditionalFormatting xmlns:xm="http://schemas.microsoft.com/office/excel/2006/main">
          <x14:cfRule type="expression" priority="2" id="{2E0355B2-45FB-40FE-8D6E-6C59B1F0651A}">
            <xm:f>Guidance!$C$17="No"</xm:f>
            <x14:dxf>
              <font>
                <color theme="0"/>
              </font>
              <fill>
                <patternFill>
                  <bgColor theme="0"/>
                </patternFill>
              </fill>
              <border>
                <left/>
                <right/>
                <top/>
                <bottom/>
              </border>
            </x14:dxf>
          </x14:cfRule>
          <xm:sqref>A2:Z100</xm:sqref>
        </x14:conditionalFormatting>
      </x14:conditionalFormattings>
    </ext>
  </extLs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3">
    <tabColor theme="9" tint="0.79998168889431442"/>
  </sheetPr>
  <dimension ref="B2:Z66"/>
  <sheetViews>
    <sheetView showGridLines="0" zoomScale="85" zoomScaleNormal="85" workbookViewId="0"/>
  </sheetViews>
  <sheetFormatPr defaultColWidth="7.28515625" defaultRowHeight="15"/>
  <cols>
    <col min="1" max="1" width="5.28515625" style="3" customWidth="1"/>
    <col min="2" max="2" width="25" style="3" bestFit="1" customWidth="1"/>
    <col min="3" max="3" width="39" style="3" bestFit="1" customWidth="1"/>
    <col min="4" max="4" width="14.42578125" style="3" customWidth="1"/>
    <col min="5" max="5" width="15.28515625" style="5" customWidth="1"/>
    <col min="6" max="6" width="18.140625" style="3" customWidth="1"/>
    <col min="7" max="7" width="17" style="3" customWidth="1"/>
    <col min="8" max="8" width="11.85546875" style="4" customWidth="1"/>
    <col min="9" max="9" width="13.5703125" style="4" customWidth="1"/>
    <col min="10" max="10" width="16.5703125" style="4" customWidth="1"/>
    <col min="11" max="11" width="11" style="4" customWidth="1"/>
    <col min="12" max="12" width="12.28515625" style="4" customWidth="1"/>
    <col min="13" max="13" width="13" style="4" customWidth="1"/>
    <col min="14" max="14" width="16.5703125" style="4" customWidth="1"/>
    <col min="15" max="15" width="14" style="4" customWidth="1"/>
    <col min="16" max="16" width="19.140625" customWidth="1"/>
    <col min="17" max="17" width="5.85546875" style="3" customWidth="1"/>
    <col min="18" max="18" width="16" style="3" customWidth="1"/>
    <col min="19" max="19" width="19.7109375" style="3" customWidth="1"/>
    <col min="20" max="21" width="20.7109375" style="4" customWidth="1"/>
    <col min="22" max="22" width="16.28515625" style="4" customWidth="1"/>
    <col min="23" max="23" width="22.7109375" style="27" customWidth="1"/>
    <col min="24" max="24" width="7.28515625" style="3" customWidth="1"/>
    <col min="25" max="25" width="21.28515625" style="3" customWidth="1"/>
    <col min="27" max="16384" width="7.28515625" style="3"/>
  </cols>
  <sheetData>
    <row r="2" spans="2:26" ht="94.5" customHeight="1" thickBot="1">
      <c r="B2" s="2" t="s">
        <v>298</v>
      </c>
      <c r="C2" s="2" t="s">
        <v>299</v>
      </c>
      <c r="D2" s="2" t="s">
        <v>23</v>
      </c>
      <c r="E2" s="7" t="s">
        <v>300</v>
      </c>
      <c r="F2" s="2" t="s">
        <v>301</v>
      </c>
      <c r="G2" s="2" t="s">
        <v>302</v>
      </c>
      <c r="H2" s="2" t="s">
        <v>303</v>
      </c>
      <c r="I2" s="2" t="s">
        <v>304</v>
      </c>
      <c r="J2" s="2" t="s">
        <v>305</v>
      </c>
      <c r="K2" s="2" t="s">
        <v>306</v>
      </c>
      <c r="L2" s="2" t="s">
        <v>307</v>
      </c>
      <c r="M2" s="2" t="s">
        <v>308</v>
      </c>
      <c r="N2" s="2" t="s">
        <v>309</v>
      </c>
      <c r="O2" s="2" t="s">
        <v>310</v>
      </c>
      <c r="P2" s="2" t="s">
        <v>311</v>
      </c>
      <c r="Q2" s="2"/>
      <c r="R2" s="26" t="s">
        <v>312</v>
      </c>
      <c r="S2" s="2" t="s">
        <v>313</v>
      </c>
      <c r="T2" s="2" t="s">
        <v>314</v>
      </c>
      <c r="U2" s="2" t="s">
        <v>315</v>
      </c>
      <c r="V2" s="2" t="s">
        <v>316</v>
      </c>
      <c r="W2" s="26" t="s">
        <v>317</v>
      </c>
      <c r="X2" s="26"/>
      <c r="Y2" s="2" t="s">
        <v>318</v>
      </c>
    </row>
    <row r="3" spans="2:26" ht="15.75" thickTop="1"/>
    <row r="4" spans="2:26">
      <c r="B4" s="126" t="s">
        <v>319</v>
      </c>
      <c r="C4" s="122"/>
      <c r="D4" s="122"/>
      <c r="E4" s="123"/>
      <c r="F4" s="122"/>
      <c r="G4" s="124"/>
      <c r="H4" s="125"/>
      <c r="I4" s="125"/>
      <c r="J4" s="125"/>
      <c r="K4" s="125"/>
      <c r="L4" s="125"/>
      <c r="M4" s="125"/>
      <c r="N4" s="125"/>
      <c r="O4" s="125"/>
      <c r="P4" s="125"/>
      <c r="Q4" s="125"/>
      <c r="R4" s="125"/>
      <c r="S4" s="125"/>
      <c r="T4" s="125"/>
      <c r="U4" s="125"/>
      <c r="V4" s="125"/>
      <c r="W4" s="125"/>
      <c r="X4" s="125"/>
      <c r="Y4" s="125"/>
      <c r="Z4" s="3"/>
    </row>
    <row r="5" spans="2:26">
      <c r="B5" s="9" t="s">
        <v>320</v>
      </c>
      <c r="C5" s="128" t="str">
        <f>'Intermediate transport'!C19</f>
        <v>e.g. Methanol</v>
      </c>
      <c r="D5" s="8" t="s">
        <v>322</v>
      </c>
      <c r="E5" s="139"/>
      <c r="F5" s="137"/>
      <c r="G5" s="137"/>
      <c r="H5" s="139"/>
      <c r="I5" s="139" t="s">
        <v>190</v>
      </c>
      <c r="J5" s="139"/>
      <c r="K5" s="139"/>
      <c r="L5" s="139"/>
      <c r="M5" s="139"/>
      <c r="N5" s="14"/>
      <c r="O5" s="33">
        <f t="shared" ref="O5" si="0">IF($D5="MWh/yr (LHV)",$E5,$J5*$E5*(1-$L5)/3.6)</f>
        <v>0</v>
      </c>
      <c r="P5" s="3"/>
      <c r="T5" s="141" t="str">
        <f>IF(B5="", "", IF(D5="MWh/yr (LHV)", "Use column to right", "Enter data here"))</f>
        <v>Enter data here</v>
      </c>
      <c r="U5" s="141" t="str">
        <f>IF(B5="", "", IF(D5="MWh/yr (LHV)", "Enter data here", "Use column to left"))</f>
        <v>Use column to left</v>
      </c>
      <c r="V5" s="138" t="s">
        <v>327</v>
      </c>
      <c r="W5" s="129" t="str">
        <f>IFERROR(IF(D5="tonnes/yr", $T5*$E5/($O$20*3.6), $U5*$E5*3.6/($O$20*3.6)), "Unfilled fields on left")</f>
        <v>Unfilled fields on left</v>
      </c>
      <c r="Y5" s="13"/>
      <c r="Z5" s="153" t="str">
        <f>IF(Guidance!$C$17="No", IF(AND(C5&lt;&gt;"",OR(E5="",J5="",L5="",T5="Enter data here",U5="Enter data here")),"Missing information in this row",""),
IF(AND(C5&lt;&gt;"",OR(E5="",J5="",L5="")),"Missing information in this row",""))</f>
        <v>Missing information in this row</v>
      </c>
    </row>
    <row r="6" spans="2:26">
      <c r="E6" s="10"/>
      <c r="F6" s="10"/>
      <c r="G6" s="10"/>
      <c r="H6" s="10"/>
      <c r="I6" s="10"/>
      <c r="J6" s="10"/>
      <c r="K6" s="10"/>
      <c r="L6" s="10"/>
      <c r="M6" s="10"/>
      <c r="N6" s="3"/>
      <c r="O6" s="3"/>
      <c r="P6" s="3"/>
      <c r="T6" s="3"/>
      <c r="U6" s="3"/>
      <c r="V6" s="3"/>
      <c r="W6" s="3"/>
      <c r="Z6" s="3"/>
    </row>
    <row r="7" spans="2:26">
      <c r="B7" s="126" t="s">
        <v>323</v>
      </c>
      <c r="C7" s="122"/>
      <c r="D7" s="122"/>
      <c r="E7" s="143"/>
      <c r="F7" s="144"/>
      <c r="G7" s="144"/>
      <c r="H7" s="140"/>
      <c r="I7" s="140"/>
      <c r="J7" s="140"/>
      <c r="K7" s="140"/>
      <c r="L7" s="140"/>
      <c r="M7" s="140"/>
      <c r="N7" s="125"/>
      <c r="O7" s="125"/>
      <c r="P7" s="125"/>
      <c r="Q7" s="125"/>
      <c r="R7" s="125"/>
      <c r="S7" s="125"/>
      <c r="T7" s="140"/>
      <c r="U7" s="140"/>
      <c r="V7" s="140"/>
      <c r="W7" s="140"/>
      <c r="X7" s="125"/>
      <c r="Y7" s="125"/>
      <c r="Z7" s="3"/>
    </row>
    <row r="8" spans="2:26">
      <c r="B8" s="127" t="s">
        <v>324</v>
      </c>
      <c r="C8" s="128" t="s">
        <v>325</v>
      </c>
      <c r="D8" s="8" t="s">
        <v>326</v>
      </c>
      <c r="E8" s="139"/>
      <c r="F8" s="137"/>
      <c r="G8" s="137"/>
      <c r="H8" s="139"/>
      <c r="I8" s="139"/>
      <c r="J8" s="139"/>
      <c r="K8" s="139"/>
      <c r="L8" s="139"/>
      <c r="M8" s="139"/>
      <c r="N8" s="14"/>
      <c r="O8" s="33">
        <f t="shared" ref="O8:O17" si="1">IF($D8="MWh/yr (LHV)",$E8,$J8*$E8*(1-$L8)/3.6)</f>
        <v>0</v>
      </c>
      <c r="P8" s="3"/>
      <c r="T8" s="141" t="str">
        <f t="shared" ref="T8:T17" si="2">IF(B8="", "", IF(D8="MWh/yr (LHV)", "Use column to right", "Enter data here"))</f>
        <v>Use column to right</v>
      </c>
      <c r="U8" s="141" t="str">
        <f t="shared" ref="U8:U17" si="3">IF(B8="", "", IF(D8="MWh/yr (LHV)", "Enter data here", "Use column to left"))</f>
        <v>Enter data here</v>
      </c>
      <c r="V8" s="138" t="s">
        <v>327</v>
      </c>
      <c r="W8" s="129" t="str">
        <f t="shared" ref="W8:W17" si="4">IFERROR(IF(D8="tonnes/yr", $T8*$E8/($O$20*3.6), $U8*$E8*3.6/($O$20*3.6)), "Unfilled fields on left")</f>
        <v>Unfilled fields on left</v>
      </c>
      <c r="Y8" s="13"/>
      <c r="Z8" s="153" t="str">
        <f t="shared" ref="Z8:Z17" si="5">IF(AND(C8&lt;&gt;"",OR(E8="",J8="",L8="",T8="Enter data here",U8="Enter data here")),"Missing information in this row. Leave the 'Description of input/output' (Column C) blank for this row if it is not used in this module","")</f>
        <v>Missing information in this row. Leave the 'Description of input/output' (Column C) blank for this row if it is not used in this module</v>
      </c>
    </row>
    <row r="9" spans="2:26">
      <c r="B9" s="127" t="s">
        <v>324</v>
      </c>
      <c r="C9" s="128" t="s">
        <v>328</v>
      </c>
      <c r="D9" s="8" t="s">
        <v>326</v>
      </c>
      <c r="E9" s="139"/>
      <c r="F9" s="137"/>
      <c r="G9" s="137"/>
      <c r="H9" s="139"/>
      <c r="I9" s="139"/>
      <c r="J9" s="139"/>
      <c r="K9" s="139"/>
      <c r="L9" s="139"/>
      <c r="M9" s="139"/>
      <c r="N9" s="14"/>
      <c r="O9" s="33">
        <f t="shared" si="1"/>
        <v>0</v>
      </c>
      <c r="P9" s="3"/>
      <c r="T9" s="141" t="str">
        <f t="shared" si="2"/>
        <v>Use column to right</v>
      </c>
      <c r="U9" s="141" t="str">
        <f t="shared" si="3"/>
        <v>Enter data here</v>
      </c>
      <c r="V9" s="138" t="s">
        <v>327</v>
      </c>
      <c r="W9" s="129" t="str">
        <f t="shared" si="4"/>
        <v>Unfilled fields on left</v>
      </c>
      <c r="Y9" s="13"/>
      <c r="Z9" s="153" t="str">
        <f t="shared" si="5"/>
        <v>Missing information in this row. Leave the 'Description of input/output' (Column C) blank for this row if it is not used in this module</v>
      </c>
    </row>
    <row r="10" spans="2:26" s="6" customFormat="1">
      <c r="B10" s="127" t="s">
        <v>324</v>
      </c>
      <c r="C10" s="128" t="s">
        <v>329</v>
      </c>
      <c r="D10" s="8" t="s">
        <v>322</v>
      </c>
      <c r="E10" s="137"/>
      <c r="F10" s="137"/>
      <c r="G10" s="137"/>
      <c r="H10" s="139"/>
      <c r="I10" s="139"/>
      <c r="J10" s="139"/>
      <c r="K10" s="139"/>
      <c r="L10" s="139"/>
      <c r="M10" s="139"/>
      <c r="N10" s="14"/>
      <c r="O10" s="33">
        <f t="shared" si="1"/>
        <v>0</v>
      </c>
      <c r="P10" s="3"/>
      <c r="Q10" s="3"/>
      <c r="R10" s="3"/>
      <c r="S10" s="3"/>
      <c r="T10" s="141" t="str">
        <f t="shared" si="2"/>
        <v>Enter data here</v>
      </c>
      <c r="U10" s="141" t="str">
        <f t="shared" si="3"/>
        <v>Use column to left</v>
      </c>
      <c r="V10" s="138" t="s">
        <v>327</v>
      </c>
      <c r="W10" s="129" t="str">
        <f t="shared" si="4"/>
        <v>Unfilled fields on left</v>
      </c>
      <c r="Y10" s="17"/>
      <c r="Z10" s="153" t="str">
        <f t="shared" si="5"/>
        <v>Missing information in this row. Leave the 'Description of input/output' (Column C) blank for this row if it is not used in this module</v>
      </c>
    </row>
    <row r="11" spans="2:26" s="6" customFormat="1">
      <c r="B11" s="127" t="s">
        <v>324</v>
      </c>
      <c r="C11" s="128" t="s">
        <v>397</v>
      </c>
      <c r="D11" s="8" t="s">
        <v>322</v>
      </c>
      <c r="E11" s="137"/>
      <c r="F11" s="137"/>
      <c r="G11" s="137"/>
      <c r="H11" s="139"/>
      <c r="I11" s="139"/>
      <c r="J11" s="139"/>
      <c r="K11" s="139"/>
      <c r="L11" s="139"/>
      <c r="M11" s="139"/>
      <c r="N11" s="14"/>
      <c r="O11" s="33">
        <f t="shared" si="1"/>
        <v>0</v>
      </c>
      <c r="P11" s="3"/>
      <c r="Q11" s="3"/>
      <c r="R11" s="3"/>
      <c r="S11" s="3"/>
      <c r="T11" s="141" t="str">
        <f t="shared" si="2"/>
        <v>Enter data here</v>
      </c>
      <c r="U11" s="141" t="str">
        <f t="shared" si="3"/>
        <v>Use column to left</v>
      </c>
      <c r="V11" s="138" t="s">
        <v>327</v>
      </c>
      <c r="W11" s="129" t="str">
        <f t="shared" si="4"/>
        <v>Unfilled fields on left</v>
      </c>
      <c r="Y11" s="17"/>
      <c r="Z11" s="153" t="str">
        <f t="shared" si="5"/>
        <v>Missing information in this row. Leave the 'Description of input/output' (Column C) blank for this row if it is not used in this module</v>
      </c>
    </row>
    <row r="12" spans="2:26" s="6" customFormat="1">
      <c r="B12" s="127" t="s">
        <v>324</v>
      </c>
      <c r="C12" s="128" t="s">
        <v>361</v>
      </c>
      <c r="D12" s="8" t="s">
        <v>326</v>
      </c>
      <c r="E12" s="137"/>
      <c r="F12" s="137"/>
      <c r="G12" s="137"/>
      <c r="H12" s="139"/>
      <c r="I12" s="139"/>
      <c r="J12" s="138" t="s">
        <v>362</v>
      </c>
      <c r="K12" s="139"/>
      <c r="L12" s="139"/>
      <c r="M12" s="139"/>
      <c r="N12" s="14"/>
      <c r="O12" s="33">
        <f>IF($D12="MWh/yr (LHV)",$E12,$J12*$E12/3.6)</f>
        <v>0</v>
      </c>
      <c r="P12" s="3"/>
      <c r="Q12" s="3"/>
      <c r="R12" s="3"/>
      <c r="S12" s="3"/>
      <c r="T12" s="141" t="str">
        <f t="shared" ref="T12" si="6">IF(B12="", "", IF(D12="MWh/yr (LHV)", "Use column to right", "Enter data here"))</f>
        <v>Use column to right</v>
      </c>
      <c r="U12" s="141" t="str">
        <f t="shared" ref="U12" si="7">IF(B12="", "", IF(D12="MWh/yr (LHV)", "Enter data here", "Use column to left"))</f>
        <v>Enter data here</v>
      </c>
      <c r="V12" s="138" t="s">
        <v>327</v>
      </c>
      <c r="W12" s="129" t="str">
        <f t="shared" ref="W12" si="8">IFERROR(IF(D12="tonnes/yr", $T12*$E12/($O$20*3.6), $U12*$E12*3.6/($O$20*3.6)), "Unfilled fields on left")</f>
        <v>Unfilled fields on left</v>
      </c>
      <c r="Y12" s="17"/>
      <c r="Z12" s="153" t="str">
        <f t="shared" si="5"/>
        <v>Missing information in this row. Leave the 'Description of input/output' (Column C) blank for this row if it is not used in this module</v>
      </c>
    </row>
    <row r="13" spans="2:26">
      <c r="B13" s="127" t="s">
        <v>331</v>
      </c>
      <c r="C13" s="128" t="s">
        <v>332</v>
      </c>
      <c r="D13" s="8" t="s">
        <v>322</v>
      </c>
      <c r="E13" s="137"/>
      <c r="F13" s="137"/>
      <c r="G13" s="137"/>
      <c r="H13" s="139"/>
      <c r="I13" s="139"/>
      <c r="J13" s="139"/>
      <c r="K13" s="139"/>
      <c r="L13" s="139"/>
      <c r="M13" s="139"/>
      <c r="N13" s="14"/>
      <c r="O13" s="33">
        <f t="shared" si="1"/>
        <v>0</v>
      </c>
      <c r="P13" s="3"/>
      <c r="T13" s="141" t="str">
        <f t="shared" si="2"/>
        <v>Enter data here</v>
      </c>
      <c r="U13" s="141" t="str">
        <f t="shared" si="3"/>
        <v>Use column to left</v>
      </c>
      <c r="V13" s="138" t="s">
        <v>327</v>
      </c>
      <c r="W13" s="129" t="str">
        <f t="shared" si="4"/>
        <v>Unfilled fields on left</v>
      </c>
      <c r="Y13" s="17"/>
      <c r="Z13" s="153" t="str">
        <f t="shared" si="5"/>
        <v>Missing information in this row. Leave the 'Description of input/output' (Column C) blank for this row if it is not used in this module</v>
      </c>
    </row>
    <row r="14" spans="2:26">
      <c r="B14" s="127" t="s">
        <v>331</v>
      </c>
      <c r="C14" s="128" t="s">
        <v>333</v>
      </c>
      <c r="D14" s="8" t="s">
        <v>322</v>
      </c>
      <c r="E14" s="137"/>
      <c r="F14" s="137"/>
      <c r="G14" s="137"/>
      <c r="H14" s="139"/>
      <c r="I14" s="139"/>
      <c r="J14" s="139"/>
      <c r="K14" s="139"/>
      <c r="L14" s="139"/>
      <c r="M14" s="139"/>
      <c r="N14" s="14"/>
      <c r="O14" s="33">
        <f t="shared" si="1"/>
        <v>0</v>
      </c>
      <c r="P14" s="3"/>
      <c r="T14" s="141" t="str">
        <f t="shared" si="2"/>
        <v>Enter data here</v>
      </c>
      <c r="U14" s="141" t="str">
        <f t="shared" si="3"/>
        <v>Use column to left</v>
      </c>
      <c r="V14" s="138" t="s">
        <v>327</v>
      </c>
      <c r="W14" s="129" t="str">
        <f t="shared" si="4"/>
        <v>Unfilled fields on left</v>
      </c>
      <c r="Y14" s="17"/>
      <c r="Z14" s="153" t="str">
        <f t="shared" si="5"/>
        <v>Missing information in this row. Leave the 'Description of input/output' (Column C) blank for this row if it is not used in this module</v>
      </c>
    </row>
    <row r="15" spans="2:26">
      <c r="B15" s="127" t="s">
        <v>334</v>
      </c>
      <c r="C15" s="128" t="s">
        <v>335</v>
      </c>
      <c r="D15" s="8" t="s">
        <v>322</v>
      </c>
      <c r="E15" s="137"/>
      <c r="F15" s="137"/>
      <c r="G15" s="137"/>
      <c r="H15" s="139"/>
      <c r="I15" s="139"/>
      <c r="J15" s="139"/>
      <c r="K15" s="139"/>
      <c r="L15" s="139"/>
      <c r="M15" s="139"/>
      <c r="N15" s="14"/>
      <c r="O15" s="33">
        <f t="shared" si="1"/>
        <v>0</v>
      </c>
      <c r="P15" s="3"/>
      <c r="T15" s="141" t="str">
        <f t="shared" si="2"/>
        <v>Enter data here</v>
      </c>
      <c r="U15" s="141" t="str">
        <f t="shared" si="3"/>
        <v>Use column to left</v>
      </c>
      <c r="V15" s="138" t="s">
        <v>327</v>
      </c>
      <c r="W15" s="129" t="str">
        <f t="shared" si="4"/>
        <v>Unfilled fields on left</v>
      </c>
      <c r="Y15" s="17"/>
      <c r="Z15" s="153" t="str">
        <f t="shared" si="5"/>
        <v>Missing information in this row. Leave the 'Description of input/output' (Column C) blank for this row if it is not used in this module</v>
      </c>
    </row>
    <row r="16" spans="2:26">
      <c r="B16" s="127" t="s">
        <v>334</v>
      </c>
      <c r="C16" s="128" t="s">
        <v>336</v>
      </c>
      <c r="D16" s="8" t="s">
        <v>322</v>
      </c>
      <c r="E16" s="137"/>
      <c r="F16" s="137"/>
      <c r="G16" s="137"/>
      <c r="H16" s="139"/>
      <c r="I16" s="139"/>
      <c r="J16" s="139"/>
      <c r="K16" s="139"/>
      <c r="L16" s="139"/>
      <c r="M16" s="139"/>
      <c r="N16" s="14"/>
      <c r="O16" s="33">
        <f t="shared" si="1"/>
        <v>0</v>
      </c>
      <c r="P16" s="3"/>
      <c r="T16" s="141" t="str">
        <f t="shared" si="2"/>
        <v>Enter data here</v>
      </c>
      <c r="U16" s="141" t="str">
        <f t="shared" si="3"/>
        <v>Use column to left</v>
      </c>
      <c r="V16" s="138" t="s">
        <v>327</v>
      </c>
      <c r="W16" s="129" t="str">
        <f t="shared" si="4"/>
        <v>Unfilled fields on left</v>
      </c>
      <c r="Y16" s="17"/>
      <c r="Z16" s="153" t="str">
        <f t="shared" si="5"/>
        <v>Missing information in this row. Leave the 'Description of input/output' (Column C) blank for this row if it is not used in this module</v>
      </c>
    </row>
    <row r="17" spans="2:26">
      <c r="B17" s="8"/>
      <c r="C17" s="9"/>
      <c r="D17" s="8"/>
      <c r="E17" s="137"/>
      <c r="F17" s="137"/>
      <c r="G17" s="137"/>
      <c r="H17" s="139"/>
      <c r="I17" s="139"/>
      <c r="J17" s="139"/>
      <c r="K17" s="139"/>
      <c r="L17" s="139"/>
      <c r="M17" s="139"/>
      <c r="N17" s="14"/>
      <c r="O17" s="33">
        <f t="shared" si="1"/>
        <v>0</v>
      </c>
      <c r="P17" s="3"/>
      <c r="T17" s="141" t="str">
        <f t="shared" si="2"/>
        <v/>
      </c>
      <c r="U17" s="141" t="str">
        <f t="shared" si="3"/>
        <v/>
      </c>
      <c r="V17" s="138" t="s">
        <v>327</v>
      </c>
      <c r="W17" s="129" t="str">
        <f t="shared" si="4"/>
        <v>Unfilled fields on left</v>
      </c>
      <c r="Y17" s="17"/>
      <c r="Z17" s="153" t="str">
        <f t="shared" si="5"/>
        <v/>
      </c>
    </row>
    <row r="18" spans="2:26">
      <c r="E18" s="10"/>
      <c r="F18" s="10"/>
      <c r="G18" s="10"/>
      <c r="H18" s="10"/>
      <c r="I18" s="10"/>
      <c r="J18" s="10"/>
      <c r="K18" s="10"/>
      <c r="L18" s="10"/>
      <c r="M18" s="10"/>
      <c r="N18" s="3"/>
      <c r="O18" s="3"/>
      <c r="P18" s="3"/>
      <c r="T18" s="3"/>
      <c r="U18" s="3"/>
      <c r="V18" s="3"/>
      <c r="W18" s="3"/>
      <c r="Z18" s="3"/>
    </row>
    <row r="19" spans="2:26">
      <c r="B19" s="126" t="s">
        <v>337</v>
      </c>
      <c r="C19" s="122"/>
      <c r="D19" s="122"/>
      <c r="E19" s="143"/>
      <c r="F19" s="144"/>
      <c r="G19" s="144"/>
      <c r="H19" s="140"/>
      <c r="I19" s="140"/>
      <c r="J19" s="140"/>
      <c r="K19" s="140"/>
      <c r="L19" s="140"/>
      <c r="M19" s="140"/>
      <c r="N19" s="125"/>
      <c r="O19" s="125"/>
      <c r="P19" s="125"/>
      <c r="Q19" s="125"/>
      <c r="R19" s="125"/>
      <c r="S19" s="125"/>
      <c r="T19" s="140"/>
      <c r="U19" s="140"/>
      <c r="V19" s="140"/>
      <c r="W19" s="140"/>
      <c r="X19" s="125"/>
      <c r="Y19" s="125"/>
      <c r="Z19" s="3"/>
    </row>
    <row r="20" spans="2:26">
      <c r="B20" s="9" t="s">
        <v>338</v>
      </c>
      <c r="C20" s="128" t="s">
        <v>398</v>
      </c>
      <c r="D20" s="8" t="s">
        <v>322</v>
      </c>
      <c r="E20" s="137"/>
      <c r="F20" s="137"/>
      <c r="G20" s="137"/>
      <c r="H20" s="137"/>
      <c r="I20" s="137" t="s">
        <v>190</v>
      </c>
      <c r="J20" s="137"/>
      <c r="K20" s="137"/>
      <c r="L20" s="137"/>
      <c r="M20" s="137"/>
      <c r="N20" s="14"/>
      <c r="O20" s="33">
        <f t="shared" ref="O20:O33" si="9">IF($D20="MWh/yr (LHV)",$E20,$J20*$E20*(1-$L20)/3.6)</f>
        <v>0</v>
      </c>
      <c r="P20" s="148" t="str">
        <f>IFERROR(O20/O5,"")</f>
        <v/>
      </c>
      <c r="R20" s="33">
        <f>IF($D20="MWh/yr (LHV)",$E20,$E20*MAX(0, $J20*(1-$L20)-2.441*$L20)/kWh_to_MJ)</f>
        <v>0</v>
      </c>
      <c r="S20" s="147" t="str">
        <f t="shared" ref="S20:S26" si="10">IFERROR(R20/(SUM($R$20:$R$26)),"")</f>
        <v/>
      </c>
      <c r="T20" s="149"/>
      <c r="U20" s="149"/>
      <c r="V20" s="149"/>
      <c r="W20" s="130"/>
      <c r="Y20" s="13"/>
      <c r="Z20" s="153" t="str">
        <f>IF(AND(C20&lt;&gt;"",OR(E20="",J20="",L20="")),"Missing information in this row.","")</f>
        <v>Missing information in this row.</v>
      </c>
    </row>
    <row r="21" spans="2:26" s="6" customFormat="1">
      <c r="B21" s="127" t="s">
        <v>339</v>
      </c>
      <c r="C21" s="128" t="s">
        <v>399</v>
      </c>
      <c r="D21" s="8" t="s">
        <v>322</v>
      </c>
      <c r="E21" s="137"/>
      <c r="F21" s="137"/>
      <c r="G21" s="137"/>
      <c r="H21" s="139"/>
      <c r="I21" s="139"/>
      <c r="J21" s="139"/>
      <c r="K21" s="139"/>
      <c r="L21" s="139"/>
      <c r="M21" s="139"/>
      <c r="N21" s="14"/>
      <c r="O21" s="33">
        <f t="shared" si="9"/>
        <v>0</v>
      </c>
      <c r="P21" s="3"/>
      <c r="Q21" s="3"/>
      <c r="R21" s="33">
        <f>IF($D21="MWh/yr (LHV)",$E21,$E21*MAX(0, $J21*(1-$L21)-2.441*$L21)/kWh_to_MJ)</f>
        <v>0</v>
      </c>
      <c r="S21" s="147" t="str">
        <f t="shared" si="10"/>
        <v/>
      </c>
      <c r="T21" s="149"/>
      <c r="U21" s="149"/>
      <c r="V21" s="149"/>
      <c r="W21" s="130"/>
      <c r="Y21" s="13"/>
      <c r="Z21" s="153" t="str">
        <f>IF(AND(C21&lt;&gt;"",OR(E21="",J21="",L21="")),"Missing information in this row. Leave the 'Description of input/output' (Column C) blank for this row if it is not used in this module","")</f>
        <v>Missing information in this row. Leave the 'Description of input/output' (Column C) blank for this row if it is not used in this module</v>
      </c>
    </row>
    <row r="22" spans="2:26" s="6" customFormat="1">
      <c r="B22" s="127" t="s">
        <v>339</v>
      </c>
      <c r="C22" s="128" t="s">
        <v>329</v>
      </c>
      <c r="D22" s="8" t="s">
        <v>322</v>
      </c>
      <c r="E22" s="137"/>
      <c r="F22" s="137"/>
      <c r="G22" s="137"/>
      <c r="H22" s="139"/>
      <c r="I22" s="139"/>
      <c r="J22" s="139"/>
      <c r="K22" s="139"/>
      <c r="L22" s="139"/>
      <c r="M22" s="139"/>
      <c r="N22" s="14"/>
      <c r="O22" s="33">
        <f t="shared" si="9"/>
        <v>0</v>
      </c>
      <c r="P22" s="3"/>
      <c r="Q22" s="3"/>
      <c r="R22" s="33">
        <f>IF($D22="MWh/yr (LHV)",$E22,$E22*MAX(0, $J22*(1-$L22)-2.441*$L22)/kWh_to_MJ)</f>
        <v>0</v>
      </c>
      <c r="S22" s="147" t="str">
        <f t="shared" si="10"/>
        <v/>
      </c>
      <c r="T22" s="149"/>
      <c r="U22" s="149"/>
      <c r="V22" s="149"/>
      <c r="W22" s="130"/>
      <c r="Y22" s="13"/>
      <c r="Z22" s="153" t="str">
        <f>IF(AND(C22&lt;&gt;"",OR(E22="",J22="",L22="")),"Missing information in this row. Leave the 'Description of input/output' (Column C) blank for this row if it is not used in this module","")</f>
        <v>Missing information in this row. Leave the 'Description of input/output' (Column C) blank for this row if it is not used in this module</v>
      </c>
    </row>
    <row r="23" spans="2:26" s="6" customFormat="1">
      <c r="B23" s="127" t="s">
        <v>339</v>
      </c>
      <c r="C23" s="128"/>
      <c r="D23" s="8" t="s">
        <v>322</v>
      </c>
      <c r="E23" s="137"/>
      <c r="F23" s="137"/>
      <c r="G23" s="137"/>
      <c r="H23" s="139"/>
      <c r="I23" s="139"/>
      <c r="J23" s="139"/>
      <c r="K23" s="139"/>
      <c r="L23" s="139"/>
      <c r="M23" s="139"/>
      <c r="N23" s="14"/>
      <c r="O23" s="33">
        <f t="shared" si="9"/>
        <v>0</v>
      </c>
      <c r="P23" s="3"/>
      <c r="Q23" s="3"/>
      <c r="R23" s="33">
        <f>IF($D23="MWh/yr (LHV)",$E23,$E23*MAX(0, $J23*(1-$L23)-2.441*$L23)/kWh_to_MJ)</f>
        <v>0</v>
      </c>
      <c r="S23" s="147" t="str">
        <f t="shared" si="10"/>
        <v/>
      </c>
      <c r="T23" s="149"/>
      <c r="U23" s="149"/>
      <c r="V23" s="149"/>
      <c r="W23" s="130"/>
      <c r="Y23" s="13"/>
      <c r="Z23" s="153" t="str">
        <f>IF(AND(C23&lt;&gt;"",OR(E23="",J23="",L23="")),"Missing information in this row. Leave the 'Description of input/output' (Column C) blank for this row if it is not used in this module","")</f>
        <v/>
      </c>
    </row>
    <row r="24" spans="2:26" s="6" customFormat="1">
      <c r="B24" s="127" t="s">
        <v>366</v>
      </c>
      <c r="C24" s="128" t="s">
        <v>367</v>
      </c>
      <c r="D24" s="8" t="s">
        <v>326</v>
      </c>
      <c r="E24" s="137"/>
      <c r="F24" s="137"/>
      <c r="G24" s="137"/>
      <c r="H24" s="139"/>
      <c r="I24" s="139"/>
      <c r="J24" s="139" t="s">
        <v>258</v>
      </c>
      <c r="K24" s="139"/>
      <c r="L24" s="139" t="s">
        <v>258</v>
      </c>
      <c r="M24" s="139"/>
      <c r="N24" s="142"/>
      <c r="O24" s="33">
        <f t="shared" si="9"/>
        <v>0</v>
      </c>
      <c r="P24" s="3"/>
      <c r="Q24" s="3"/>
      <c r="R24" s="33">
        <f>IF($D24="MWh/yr (LHV)",$E24,$E24*MAX(0, $J24*(1-$L24)-2.441*$L24)/kWh_to_MJ)</f>
        <v>0</v>
      </c>
      <c r="S24" s="147" t="str">
        <f t="shared" si="10"/>
        <v/>
      </c>
      <c r="T24" s="149"/>
      <c r="U24" s="149"/>
      <c r="V24" s="149"/>
      <c r="W24" s="130"/>
      <c r="Y24" s="13"/>
      <c r="Z24" s="153" t="str">
        <f>IF(AND(C24&lt;&gt;"",OR(E24="",J24="",L24="")),"Missing information in this row. Leave the 'Description of input/output' (Column C) blank for this row if it is not used in this module","")</f>
        <v>Missing information in this row. Leave the 'Description of input/output' (Column C) blank for this row if it is not used in this module</v>
      </c>
    </row>
    <row r="25" spans="2:26" s="6" customFormat="1">
      <c r="B25" s="127" t="s">
        <v>368</v>
      </c>
      <c r="C25" s="128" t="s">
        <v>369</v>
      </c>
      <c r="D25" s="8" t="s">
        <v>326</v>
      </c>
      <c r="E25" s="137"/>
      <c r="F25" s="137"/>
      <c r="G25" s="137"/>
      <c r="H25" s="139"/>
      <c r="I25" s="139"/>
      <c r="J25" s="138" t="s">
        <v>362</v>
      </c>
      <c r="K25" s="139"/>
      <c r="L25" s="139" t="s">
        <v>258</v>
      </c>
      <c r="M25" s="139"/>
      <c r="N25" s="138" t="s">
        <v>370</v>
      </c>
      <c r="O25" s="33">
        <f>IF($D25="MWh/yr (LHV)",$E25,$E25*$J25/3.6)</f>
        <v>0</v>
      </c>
      <c r="P25" s="3"/>
      <c r="Q25" s="3"/>
      <c r="R25" s="33">
        <f>IF($D25="MWh/yr (LHV)",$E25,$E25*$J25/kWh_to_MJ)*IF(OR(N25="", NOT(ISNUMBER(N25))), 1, (N25)/(N25+273.15))</f>
        <v>0</v>
      </c>
      <c r="S25" s="147" t="str">
        <f t="shared" si="10"/>
        <v/>
      </c>
      <c r="T25" s="149"/>
      <c r="U25" s="149"/>
      <c r="V25" s="149"/>
      <c r="W25" s="130"/>
      <c r="Y25" s="13"/>
      <c r="Z25" s="153" t="str">
        <f>IF(AND(C25&lt;&gt;"",OR(E25="",J25="",L25="",N25="Enter data here")),"Missing information in this row. Leave the 'Description of input/output' (Column C) blank for this row if it is not used in this module","")</f>
        <v>Missing information in this row. Leave the 'Description of input/output' (Column C) blank for this row if it is not used in this module</v>
      </c>
    </row>
    <row r="26" spans="2:26" s="6" customFormat="1">
      <c r="B26" s="127" t="s">
        <v>371</v>
      </c>
      <c r="C26" s="128" t="s">
        <v>372</v>
      </c>
      <c r="D26" s="8" t="s">
        <v>326</v>
      </c>
      <c r="E26" s="137"/>
      <c r="F26" s="137"/>
      <c r="G26" s="137"/>
      <c r="H26" s="139"/>
      <c r="I26" s="139"/>
      <c r="J26" s="138" t="s">
        <v>362</v>
      </c>
      <c r="K26" s="139"/>
      <c r="L26" s="139" t="s">
        <v>258</v>
      </c>
      <c r="M26" s="139"/>
      <c r="N26" s="138" t="s">
        <v>370</v>
      </c>
      <c r="O26" s="33">
        <f>IF($D26="MWh/yr (LHV)",$E26,$E26*$J26/3.6)</f>
        <v>0</v>
      </c>
      <c r="P26" s="3"/>
      <c r="Q26" s="3"/>
      <c r="R26" s="33">
        <f>IF($D26="MWh/yr (LHV)",$E26,$E26*$J26/kWh_to_MJ)*IF(OR(N26="", NOT(ISNUMBER(N26))), 1, (N26)/(N26+273.15))</f>
        <v>0</v>
      </c>
      <c r="S26" s="147" t="str">
        <f t="shared" si="10"/>
        <v/>
      </c>
      <c r="T26" s="149"/>
      <c r="U26" s="149"/>
      <c r="V26" s="149"/>
      <c r="W26" s="130"/>
      <c r="Y26" s="13"/>
      <c r="Z26" s="153" t="str">
        <f>IF(AND(C26&lt;&gt;"",OR(E26="",J26="",L26="",N26="Enter data here")),"Missing information in this row. Leave the 'Description of input/output' (Column C) blank for this row if it is not used in this module","")</f>
        <v>Missing information in this row. Leave the 'Description of input/output' (Column C) blank for this row if it is not used in this module</v>
      </c>
    </row>
    <row r="27" spans="2:26" s="6" customFormat="1">
      <c r="E27" s="159"/>
      <c r="F27" s="159"/>
      <c r="G27" s="159"/>
      <c r="H27" s="159"/>
      <c r="I27" s="159"/>
      <c r="J27" s="159"/>
      <c r="K27" s="159"/>
      <c r="L27" s="159"/>
      <c r="M27" s="159"/>
    </row>
    <row r="28" spans="2:26">
      <c r="B28" s="126" t="s">
        <v>341</v>
      </c>
      <c r="C28" s="122"/>
      <c r="D28" s="122"/>
      <c r="E28" s="143"/>
      <c r="F28" s="144"/>
      <c r="G28" s="144"/>
      <c r="H28" s="140"/>
      <c r="I28" s="140"/>
      <c r="J28" s="140"/>
      <c r="K28" s="140"/>
      <c r="L28" s="140"/>
      <c r="M28" s="140"/>
      <c r="N28" s="125"/>
      <c r="O28" s="125"/>
      <c r="P28" s="125"/>
      <c r="Q28" s="125"/>
      <c r="R28" s="125"/>
      <c r="S28" s="125"/>
      <c r="T28" s="140"/>
      <c r="U28" s="140"/>
      <c r="V28" s="140"/>
      <c r="W28" s="140"/>
      <c r="X28" s="125"/>
      <c r="Y28" s="125"/>
      <c r="Z28" s="3"/>
    </row>
    <row r="29" spans="2:26" s="6" customFormat="1">
      <c r="B29" s="127" t="s">
        <v>342</v>
      </c>
      <c r="C29" s="128" t="s">
        <v>343</v>
      </c>
      <c r="D29" s="8" t="s">
        <v>322</v>
      </c>
      <c r="E29" s="137"/>
      <c r="F29" s="137"/>
      <c r="G29" s="137"/>
      <c r="H29" s="139"/>
      <c r="I29" s="139"/>
      <c r="J29" s="139"/>
      <c r="K29" s="139"/>
      <c r="L29" s="139"/>
      <c r="M29" s="139"/>
      <c r="N29" s="14"/>
      <c r="O29" s="33">
        <f t="shared" si="9"/>
        <v>0</v>
      </c>
      <c r="P29" s="3"/>
      <c r="Q29" s="3"/>
      <c r="R29" s="3"/>
      <c r="S29" s="3"/>
      <c r="T29" s="141" t="str">
        <f t="shared" ref="T29:T33" si="11">IF(B29="", "", IF(D29="MWh/yr (LHV)", "Use column to right", "Enter data here"))</f>
        <v>Enter data here</v>
      </c>
      <c r="U29" s="141" t="str">
        <f t="shared" ref="U29:U33" si="12">IF(B29="", "", IF(D29="MWh/yr (LHV)", "Enter data here", "Use column to left"))</f>
        <v>Use column to left</v>
      </c>
      <c r="V29" s="138" t="s">
        <v>344</v>
      </c>
      <c r="W29" s="129" t="str">
        <f t="shared" ref="W29:W33" si="13">IFERROR(IF(D29="tonnes/yr", $T29*$E29/($O$20*3.6), $U29*$E29*3.6/($O$20*3.6)), "Unfilled fields on left")</f>
        <v>Unfilled fields on left</v>
      </c>
      <c r="Y29" s="13"/>
      <c r="Z29" s="153" t="str">
        <f t="shared" ref="Z29:Z46" si="14">IF(AND(C29&lt;&gt;"",OR(E29="",J29="",L29="",T29="Enter data here",U29="Enter data here")),"Missing information in this row. Leave the 'Description of input/output' (Column C) blank for this row if it is not used in this module","")</f>
        <v>Missing information in this row. Leave the 'Description of input/output' (Column C) blank for this row if it is not used in this module</v>
      </c>
    </row>
    <row r="30" spans="2:26" s="6" customFormat="1">
      <c r="B30" s="127" t="s">
        <v>342</v>
      </c>
      <c r="C30" s="128" t="s">
        <v>345</v>
      </c>
      <c r="D30" s="8" t="s">
        <v>322</v>
      </c>
      <c r="E30" s="137"/>
      <c r="F30" s="137"/>
      <c r="G30" s="137"/>
      <c r="H30" s="139"/>
      <c r="I30" s="139"/>
      <c r="J30" s="139"/>
      <c r="K30" s="139"/>
      <c r="L30" s="139"/>
      <c r="M30" s="139"/>
      <c r="N30" s="14"/>
      <c r="O30" s="33">
        <f t="shared" si="9"/>
        <v>0</v>
      </c>
      <c r="P30" s="3"/>
      <c r="Q30" s="3"/>
      <c r="R30" s="3"/>
      <c r="S30" s="3"/>
      <c r="T30" s="141" t="str">
        <f t="shared" si="11"/>
        <v>Enter data here</v>
      </c>
      <c r="U30" s="141" t="str">
        <f t="shared" si="12"/>
        <v>Use column to left</v>
      </c>
      <c r="V30" s="138" t="s">
        <v>344</v>
      </c>
      <c r="W30" s="129" t="str">
        <f t="shared" si="13"/>
        <v>Unfilled fields on left</v>
      </c>
      <c r="Y30" s="13"/>
      <c r="Z30" s="153" t="str">
        <f t="shared" si="14"/>
        <v>Missing information in this row. Leave the 'Description of input/output' (Column C) blank for this row if it is not used in this module</v>
      </c>
    </row>
    <row r="31" spans="2:26" s="6" customFormat="1">
      <c r="B31" s="127" t="s">
        <v>342</v>
      </c>
      <c r="C31" s="128" t="s">
        <v>373</v>
      </c>
      <c r="D31" s="8" t="s">
        <v>322</v>
      </c>
      <c r="E31" s="137"/>
      <c r="F31" s="137"/>
      <c r="G31" s="137"/>
      <c r="H31" s="139"/>
      <c r="I31" s="139"/>
      <c r="J31" s="139"/>
      <c r="K31" s="139"/>
      <c r="L31" s="139"/>
      <c r="M31" s="139"/>
      <c r="N31" s="14"/>
      <c r="O31" s="33">
        <f t="shared" si="9"/>
        <v>0</v>
      </c>
      <c r="P31" s="3"/>
      <c r="Q31" s="3"/>
      <c r="R31" s="3"/>
      <c r="S31" s="3"/>
      <c r="T31" s="141" t="str">
        <f t="shared" si="11"/>
        <v>Enter data here</v>
      </c>
      <c r="U31" s="141" t="str">
        <f t="shared" si="12"/>
        <v>Use column to left</v>
      </c>
      <c r="V31" s="138" t="s">
        <v>344</v>
      </c>
      <c r="W31" s="129" t="str">
        <f t="shared" si="13"/>
        <v>Unfilled fields on left</v>
      </c>
      <c r="Y31" s="13"/>
      <c r="Z31" s="153" t="str">
        <f t="shared" si="14"/>
        <v>Missing information in this row. Leave the 'Description of input/output' (Column C) blank for this row if it is not used in this module</v>
      </c>
    </row>
    <row r="32" spans="2:26" s="6" customFormat="1">
      <c r="B32" s="127" t="s">
        <v>346</v>
      </c>
      <c r="C32" s="128" t="s">
        <v>347</v>
      </c>
      <c r="D32" s="8" t="s">
        <v>322</v>
      </c>
      <c r="E32" s="137"/>
      <c r="F32" s="137"/>
      <c r="G32" s="137"/>
      <c r="H32" s="139"/>
      <c r="I32" s="139"/>
      <c r="J32" s="139"/>
      <c r="K32" s="139"/>
      <c r="L32" s="139"/>
      <c r="M32" s="139"/>
      <c r="N32" s="14"/>
      <c r="O32" s="33">
        <f t="shared" si="9"/>
        <v>0</v>
      </c>
      <c r="P32" s="3"/>
      <c r="Q32" s="3"/>
      <c r="R32" s="3"/>
      <c r="S32" s="3"/>
      <c r="T32" s="141" t="str">
        <f t="shared" si="11"/>
        <v>Enter data here</v>
      </c>
      <c r="U32" s="141" t="str">
        <f t="shared" si="12"/>
        <v>Use column to left</v>
      </c>
      <c r="V32" s="138" t="s">
        <v>344</v>
      </c>
      <c r="W32" s="129" t="str">
        <f t="shared" si="13"/>
        <v>Unfilled fields on left</v>
      </c>
      <c r="Y32" s="13"/>
      <c r="Z32" s="153" t="str">
        <f t="shared" si="14"/>
        <v>Missing information in this row. Leave the 'Description of input/output' (Column C) blank for this row if it is not used in this module</v>
      </c>
    </row>
    <row r="33" spans="2:26" s="6" customFormat="1">
      <c r="B33" s="127" t="s">
        <v>346</v>
      </c>
      <c r="C33" s="128" t="s">
        <v>348</v>
      </c>
      <c r="D33" s="8" t="s">
        <v>322</v>
      </c>
      <c r="E33" s="137"/>
      <c r="F33" s="137"/>
      <c r="G33" s="137"/>
      <c r="H33" s="139"/>
      <c r="I33" s="139"/>
      <c r="J33" s="139"/>
      <c r="K33" s="139"/>
      <c r="L33" s="139"/>
      <c r="M33" s="139"/>
      <c r="N33" s="14"/>
      <c r="O33" s="33">
        <f t="shared" si="9"/>
        <v>0</v>
      </c>
      <c r="P33" s="3"/>
      <c r="Q33" s="3"/>
      <c r="R33" s="3"/>
      <c r="S33" s="3"/>
      <c r="T33" s="141" t="str">
        <f t="shared" si="11"/>
        <v>Enter data here</v>
      </c>
      <c r="U33" s="141" t="str">
        <f t="shared" si="12"/>
        <v>Use column to left</v>
      </c>
      <c r="V33" s="138" t="s">
        <v>344</v>
      </c>
      <c r="W33" s="129" t="str">
        <f t="shared" si="13"/>
        <v>Unfilled fields on left</v>
      </c>
      <c r="Y33" s="13"/>
      <c r="Z33" s="153" t="str">
        <f t="shared" si="14"/>
        <v>Missing information in this row. Leave the 'Description of input/output' (Column C) blank for this row if it is not used in this module</v>
      </c>
    </row>
    <row r="34" spans="2:26" s="6" customFormat="1">
      <c r="B34" s="127" t="s">
        <v>349</v>
      </c>
      <c r="C34" s="128" t="s">
        <v>374</v>
      </c>
      <c r="D34" s="8" t="s">
        <v>322</v>
      </c>
      <c r="E34" s="137"/>
      <c r="F34" s="137"/>
      <c r="G34" s="137"/>
      <c r="H34" s="139"/>
      <c r="I34" s="139"/>
      <c r="J34" s="139"/>
      <c r="K34" s="139"/>
      <c r="L34" s="139"/>
      <c r="M34" s="139"/>
      <c r="N34" s="14"/>
      <c r="O34" s="33">
        <f t="shared" ref="O34:O46" si="15">IF($D34="MWh/yr (LHV)",$E34,$J34*$E34*(1-$L34)/3.6)</f>
        <v>0</v>
      </c>
      <c r="P34" s="3"/>
      <c r="Q34" s="3"/>
      <c r="R34" s="3"/>
      <c r="S34" s="3"/>
      <c r="T34" s="138">
        <v>0</v>
      </c>
      <c r="U34" s="149"/>
      <c r="V34" s="138" t="s">
        <v>375</v>
      </c>
      <c r="W34" s="129" t="str">
        <f t="shared" ref="W34:W46" si="16">IFERROR(IF(D34="tonnes/yr", $T34*$E34/($O$20*3.6), $U34*$E34*3.6/($O$20*3.6)), "Unfilled fields on left")</f>
        <v>Unfilled fields on left</v>
      </c>
      <c r="Y34" s="13"/>
      <c r="Z34" s="153" t="str">
        <f t="shared" si="14"/>
        <v>Missing information in this row. Leave the 'Description of input/output' (Column C) blank for this row if it is not used in this module</v>
      </c>
    </row>
    <row r="35" spans="2:26" s="6" customFormat="1">
      <c r="B35" s="127" t="s">
        <v>349</v>
      </c>
      <c r="C35" s="128" t="s">
        <v>376</v>
      </c>
      <c r="D35" s="8" t="s">
        <v>322</v>
      </c>
      <c r="E35" s="137"/>
      <c r="F35" s="137"/>
      <c r="G35" s="137"/>
      <c r="H35" s="139"/>
      <c r="I35" s="139"/>
      <c r="J35" s="139"/>
      <c r="K35" s="139"/>
      <c r="L35" s="139"/>
      <c r="M35" s="139"/>
      <c r="N35" s="14"/>
      <c r="O35" s="33">
        <f t="shared" si="15"/>
        <v>0</v>
      </c>
      <c r="P35" s="3"/>
      <c r="Q35" s="3"/>
      <c r="R35" s="3"/>
      <c r="S35" s="3"/>
      <c r="T35" s="138">
        <v>0</v>
      </c>
      <c r="U35" s="149"/>
      <c r="V35" s="138" t="s">
        <v>377</v>
      </c>
      <c r="W35" s="129" t="str">
        <f t="shared" si="16"/>
        <v>Unfilled fields on left</v>
      </c>
      <c r="Y35" s="13"/>
      <c r="Z35" s="153" t="str">
        <f t="shared" si="14"/>
        <v>Missing information in this row. Leave the 'Description of input/output' (Column C) blank for this row if it is not used in this module</v>
      </c>
    </row>
    <row r="36" spans="2:26" s="6" customFormat="1">
      <c r="B36" s="127" t="s">
        <v>349</v>
      </c>
      <c r="C36" s="128" t="s">
        <v>378</v>
      </c>
      <c r="D36" s="8" t="s">
        <v>322</v>
      </c>
      <c r="E36" s="137"/>
      <c r="F36" s="137"/>
      <c r="G36" s="137"/>
      <c r="H36" s="139"/>
      <c r="I36" s="139"/>
      <c r="J36" s="139"/>
      <c r="K36" s="139"/>
      <c r="L36" s="139"/>
      <c r="M36" s="139"/>
      <c r="N36" s="14"/>
      <c r="O36" s="33">
        <f t="shared" si="15"/>
        <v>0</v>
      </c>
      <c r="P36" s="3"/>
      <c r="Q36" s="3"/>
      <c r="R36" s="3"/>
      <c r="S36" s="3"/>
      <c r="T36" s="138">
        <v>1000</v>
      </c>
      <c r="U36" s="149"/>
      <c r="V36" s="138" t="s">
        <v>379</v>
      </c>
      <c r="W36" s="129" t="str">
        <f t="shared" si="16"/>
        <v>Unfilled fields on left</v>
      </c>
      <c r="Y36" s="13"/>
      <c r="Z36" s="153" t="str">
        <f t="shared" si="14"/>
        <v>Missing information in this row. Leave the 'Description of input/output' (Column C) blank for this row if it is not used in this module</v>
      </c>
    </row>
    <row r="37" spans="2:26" s="6" customFormat="1">
      <c r="B37" s="127" t="s">
        <v>380</v>
      </c>
      <c r="C37" s="128" t="s">
        <v>381</v>
      </c>
      <c r="D37" s="8" t="s">
        <v>322</v>
      </c>
      <c r="E37" s="137"/>
      <c r="F37" s="137"/>
      <c r="G37" s="137"/>
      <c r="H37" s="139"/>
      <c r="I37" s="139"/>
      <c r="J37" s="139"/>
      <c r="K37" s="139"/>
      <c r="L37" s="139"/>
      <c r="M37" s="139"/>
      <c r="N37" s="14"/>
      <c r="O37" s="33">
        <f t="shared" si="15"/>
        <v>0</v>
      </c>
      <c r="P37" s="3"/>
      <c r="Q37" s="3"/>
      <c r="R37" s="3"/>
      <c r="S37" s="3"/>
      <c r="T37" s="138">
        <v>-1000</v>
      </c>
      <c r="U37" s="149"/>
      <c r="V37" s="138" t="s">
        <v>382</v>
      </c>
      <c r="W37" s="129" t="str">
        <f t="shared" si="16"/>
        <v>Unfilled fields on left</v>
      </c>
      <c r="Y37" s="13"/>
      <c r="Z37" s="153" t="str">
        <f t="shared" si="14"/>
        <v>Missing information in this row. Leave the 'Description of input/output' (Column C) blank for this row if it is not used in this module</v>
      </c>
    </row>
    <row r="38" spans="2:26" s="6" customFormat="1">
      <c r="B38" s="127" t="s">
        <v>380</v>
      </c>
      <c r="C38" s="128" t="s">
        <v>383</v>
      </c>
      <c r="D38" s="8" t="s">
        <v>322</v>
      </c>
      <c r="E38" s="137"/>
      <c r="F38" s="137"/>
      <c r="G38" s="137"/>
      <c r="H38" s="139"/>
      <c r="I38" s="139"/>
      <c r="J38" s="139"/>
      <c r="K38" s="139"/>
      <c r="L38" s="139"/>
      <c r="M38" s="139"/>
      <c r="N38" s="14"/>
      <c r="O38" s="33">
        <f t="shared" si="15"/>
        <v>0</v>
      </c>
      <c r="P38" s="3"/>
      <c r="Q38" s="3"/>
      <c r="R38" s="3"/>
      <c r="S38" s="3"/>
      <c r="T38" s="138">
        <v>-1000</v>
      </c>
      <c r="U38" s="149"/>
      <c r="V38" s="138" t="s">
        <v>384</v>
      </c>
      <c r="W38" s="129" t="str">
        <f t="shared" si="16"/>
        <v>Unfilled fields on left</v>
      </c>
      <c r="Y38" s="13"/>
      <c r="Z38" s="153" t="str">
        <f t="shared" si="14"/>
        <v>Missing information in this row. Leave the 'Description of input/output' (Column C) blank for this row if it is not used in this module</v>
      </c>
    </row>
    <row r="39" spans="2:26">
      <c r="B39" s="127" t="s">
        <v>385</v>
      </c>
      <c r="C39" s="128" t="s">
        <v>386</v>
      </c>
      <c r="D39" s="8" t="s">
        <v>322</v>
      </c>
      <c r="E39" s="137"/>
      <c r="F39" s="137"/>
      <c r="G39" s="137"/>
      <c r="H39" s="139"/>
      <c r="I39" s="139"/>
      <c r="J39" s="139"/>
      <c r="K39" s="139"/>
      <c r="L39" s="139"/>
      <c r="M39" s="139"/>
      <c r="N39" s="14"/>
      <c r="O39" s="33">
        <f t="shared" si="15"/>
        <v>0</v>
      </c>
      <c r="P39" s="3"/>
      <c r="T39" s="138">
        <v>-1000</v>
      </c>
      <c r="U39" s="149"/>
      <c r="V39" s="138" t="s">
        <v>387</v>
      </c>
      <c r="W39" s="129" t="str">
        <f t="shared" si="16"/>
        <v>Unfilled fields on left</v>
      </c>
      <c r="X39" s="6"/>
      <c r="Y39" s="13"/>
      <c r="Z39" s="153" t="str">
        <f t="shared" si="14"/>
        <v>Missing information in this row. Leave the 'Description of input/output' (Column C) blank for this row if it is not used in this module</v>
      </c>
    </row>
    <row r="40" spans="2:26">
      <c r="B40" s="127" t="s">
        <v>385</v>
      </c>
      <c r="C40" s="128" t="s">
        <v>388</v>
      </c>
      <c r="D40" s="8" t="s">
        <v>322</v>
      </c>
      <c r="E40" s="137"/>
      <c r="F40" s="137"/>
      <c r="G40" s="137"/>
      <c r="H40" s="139"/>
      <c r="I40" s="139"/>
      <c r="J40" s="139"/>
      <c r="K40" s="139"/>
      <c r="L40" s="139"/>
      <c r="M40" s="139"/>
      <c r="N40" s="14"/>
      <c r="O40" s="33">
        <f t="shared" si="15"/>
        <v>0</v>
      </c>
      <c r="P40" s="3"/>
      <c r="T40" s="138">
        <v>0</v>
      </c>
      <c r="U40" s="149"/>
      <c r="V40" s="138" t="s">
        <v>389</v>
      </c>
      <c r="W40" s="129" t="str">
        <f t="shared" si="16"/>
        <v>Unfilled fields on left</v>
      </c>
      <c r="X40" s="6"/>
      <c r="Y40" s="13"/>
      <c r="Z40" s="153" t="str">
        <f t="shared" si="14"/>
        <v>Missing information in this row. Leave the 'Description of input/output' (Column C) blank for this row if it is not used in this module</v>
      </c>
    </row>
    <row r="41" spans="2:26">
      <c r="B41" s="127" t="s">
        <v>352</v>
      </c>
      <c r="C41" s="128" t="s">
        <v>353</v>
      </c>
      <c r="D41" s="8" t="s">
        <v>322</v>
      </c>
      <c r="E41" s="137"/>
      <c r="F41" s="137"/>
      <c r="G41" s="137"/>
      <c r="H41" s="139"/>
      <c r="I41" s="139"/>
      <c r="J41" s="139"/>
      <c r="K41" s="139"/>
      <c r="L41" s="139"/>
      <c r="M41" s="139"/>
      <c r="N41" s="14"/>
      <c r="O41" s="33">
        <f t="shared" si="15"/>
        <v>0</v>
      </c>
      <c r="P41" s="3"/>
      <c r="T41" s="138">
        <v>28000</v>
      </c>
      <c r="U41" s="149"/>
      <c r="V41" s="138" t="s">
        <v>354</v>
      </c>
      <c r="W41" s="129" t="str">
        <f t="shared" si="16"/>
        <v>Unfilled fields on left</v>
      </c>
      <c r="X41" s="6"/>
      <c r="Y41" s="13"/>
      <c r="Z41" s="153" t="str">
        <f t="shared" si="14"/>
        <v>Missing information in this row. Leave the 'Description of input/output' (Column C) blank for this row if it is not used in this module</v>
      </c>
    </row>
    <row r="42" spans="2:26">
      <c r="B42" s="127" t="s">
        <v>352</v>
      </c>
      <c r="C42" s="128" t="s">
        <v>355</v>
      </c>
      <c r="D42" s="8" t="s">
        <v>322</v>
      </c>
      <c r="E42" s="137"/>
      <c r="F42" s="137"/>
      <c r="G42" s="137"/>
      <c r="H42" s="139"/>
      <c r="I42" s="139"/>
      <c r="J42" s="139"/>
      <c r="K42" s="139"/>
      <c r="L42" s="139"/>
      <c r="M42" s="139"/>
      <c r="N42" s="14"/>
      <c r="O42" s="33">
        <f t="shared" si="15"/>
        <v>0</v>
      </c>
      <c r="P42" s="3"/>
      <c r="T42" s="138">
        <v>265000</v>
      </c>
      <c r="U42" s="149"/>
      <c r="V42" s="138" t="s">
        <v>354</v>
      </c>
      <c r="W42" s="129" t="str">
        <f t="shared" si="16"/>
        <v>Unfilled fields on left</v>
      </c>
      <c r="X42" s="6"/>
      <c r="Y42" s="13"/>
      <c r="Z42" s="153" t="str">
        <f t="shared" si="14"/>
        <v>Missing information in this row. Leave the 'Description of input/output' (Column C) blank for this row if it is not used in this module</v>
      </c>
    </row>
    <row r="43" spans="2:26">
      <c r="B43" s="127"/>
      <c r="C43" s="128"/>
      <c r="D43" s="8"/>
      <c r="E43" s="137"/>
      <c r="F43" s="137"/>
      <c r="G43" s="137"/>
      <c r="H43" s="139"/>
      <c r="I43" s="139"/>
      <c r="J43" s="139"/>
      <c r="K43" s="139"/>
      <c r="L43" s="139"/>
      <c r="M43" s="139"/>
      <c r="N43" s="14"/>
      <c r="O43" s="33">
        <f t="shared" si="15"/>
        <v>0</v>
      </c>
      <c r="P43" s="3"/>
      <c r="T43" s="138"/>
      <c r="U43" s="149"/>
      <c r="V43" s="138"/>
      <c r="W43" s="129" t="str">
        <f t="shared" si="16"/>
        <v>Unfilled fields on left</v>
      </c>
      <c r="X43" s="6"/>
      <c r="Y43" s="13"/>
      <c r="Z43" s="153" t="str">
        <f t="shared" si="14"/>
        <v/>
      </c>
    </row>
    <row r="44" spans="2:26">
      <c r="B44" s="127"/>
      <c r="C44" s="128"/>
      <c r="D44" s="8"/>
      <c r="E44" s="137"/>
      <c r="F44" s="137"/>
      <c r="G44" s="137"/>
      <c r="H44" s="139"/>
      <c r="I44" s="139"/>
      <c r="J44" s="139"/>
      <c r="K44" s="139"/>
      <c r="L44" s="139"/>
      <c r="M44" s="139"/>
      <c r="N44" s="14"/>
      <c r="O44" s="33">
        <f t="shared" si="15"/>
        <v>0</v>
      </c>
      <c r="P44" s="3"/>
      <c r="T44" s="138"/>
      <c r="U44" s="149"/>
      <c r="V44" s="138"/>
      <c r="W44" s="129" t="str">
        <f t="shared" si="16"/>
        <v>Unfilled fields on left</v>
      </c>
      <c r="X44" s="6"/>
      <c r="Y44" s="13"/>
      <c r="Z44" s="153" t="str">
        <f t="shared" si="14"/>
        <v/>
      </c>
    </row>
    <row r="45" spans="2:26">
      <c r="B45" s="127"/>
      <c r="C45" s="128"/>
      <c r="D45" s="8"/>
      <c r="E45" s="137"/>
      <c r="F45" s="137"/>
      <c r="G45" s="137"/>
      <c r="H45" s="139"/>
      <c r="I45" s="139"/>
      <c r="J45" s="139"/>
      <c r="K45" s="139"/>
      <c r="L45" s="139"/>
      <c r="M45" s="139"/>
      <c r="N45" s="14"/>
      <c r="O45" s="33">
        <f t="shared" si="15"/>
        <v>0</v>
      </c>
      <c r="P45" s="3"/>
      <c r="T45" s="138"/>
      <c r="U45" s="149"/>
      <c r="V45" s="138"/>
      <c r="W45" s="129" t="str">
        <f t="shared" si="16"/>
        <v>Unfilled fields on left</v>
      </c>
      <c r="X45" s="6"/>
      <c r="Y45" s="13"/>
      <c r="Z45" s="153" t="str">
        <f t="shared" si="14"/>
        <v/>
      </c>
    </row>
    <row r="46" spans="2:26">
      <c r="B46" s="9"/>
      <c r="C46" s="8"/>
      <c r="D46" s="8"/>
      <c r="E46" s="137"/>
      <c r="F46" s="137"/>
      <c r="G46" s="137"/>
      <c r="H46" s="139"/>
      <c r="I46" s="139"/>
      <c r="J46" s="139"/>
      <c r="K46" s="139"/>
      <c r="L46" s="139"/>
      <c r="M46" s="139"/>
      <c r="N46" s="14"/>
      <c r="O46" s="33">
        <f t="shared" si="15"/>
        <v>0</v>
      </c>
      <c r="P46" s="3"/>
      <c r="T46" s="16"/>
      <c r="U46" s="15"/>
      <c r="V46" s="138"/>
      <c r="W46" s="129" t="str">
        <f t="shared" si="16"/>
        <v>Unfilled fields on left</v>
      </c>
      <c r="X46" s="6"/>
      <c r="Y46" s="13"/>
      <c r="Z46" s="153" t="str">
        <f t="shared" si="14"/>
        <v/>
      </c>
    </row>
    <row r="47" spans="2:26">
      <c r="C47" s="10"/>
      <c r="D47" s="10"/>
      <c r="E47" s="11"/>
      <c r="F47" s="10"/>
      <c r="H47" s="12"/>
      <c r="I47" s="12"/>
      <c r="J47" s="12"/>
      <c r="K47" s="12"/>
      <c r="L47" s="12"/>
      <c r="M47" s="12"/>
      <c r="N47" s="12"/>
      <c r="O47" s="12"/>
      <c r="P47" s="3"/>
      <c r="T47" s="12"/>
      <c r="U47" s="15"/>
      <c r="V47" s="12"/>
      <c r="W47" s="28"/>
      <c r="Z47" s="3"/>
    </row>
    <row r="48" spans="2:26">
      <c r="P48" s="3"/>
      <c r="V48" s="25" t="s">
        <v>356</v>
      </c>
      <c r="W48" s="131">
        <f>SUM(W4:W47)</f>
        <v>0</v>
      </c>
      <c r="Z48" s="3"/>
    </row>
    <row r="49" spans="2:26">
      <c r="B49" s="126" t="s">
        <v>357</v>
      </c>
      <c r="C49" s="122"/>
      <c r="D49" s="122"/>
      <c r="E49" s="122"/>
      <c r="P49" s="3"/>
      <c r="Z49" s="3"/>
    </row>
    <row r="50" spans="2:26">
      <c r="B50" s="9" t="s">
        <v>358</v>
      </c>
      <c r="C50" s="8" t="s">
        <v>359</v>
      </c>
      <c r="D50" s="8" t="s">
        <v>360</v>
      </c>
      <c r="E50" s="8"/>
    </row>
    <row r="51" spans="2:26">
      <c r="B51" s="9" t="s">
        <v>390</v>
      </c>
      <c r="C51" s="8" t="s">
        <v>391</v>
      </c>
      <c r="D51" s="8" t="s">
        <v>392</v>
      </c>
      <c r="E51" s="165"/>
    </row>
    <row r="52" spans="2:26">
      <c r="B52" s="9" t="s">
        <v>393</v>
      </c>
      <c r="C52" s="8" t="s">
        <v>394</v>
      </c>
      <c r="D52" s="8" t="s">
        <v>392</v>
      </c>
      <c r="E52" s="165"/>
    </row>
    <row r="53" spans="2:26">
      <c r="B53" s="9"/>
      <c r="C53" s="9"/>
      <c r="D53" s="9"/>
      <c r="E53" s="9"/>
    </row>
    <row r="54" spans="2:26">
      <c r="E54" s="3"/>
      <c r="H54" s="3"/>
    </row>
    <row r="55" spans="2:26">
      <c r="E55" s="3"/>
      <c r="H55" s="3"/>
    </row>
    <row r="56" spans="2:26">
      <c r="E56" s="3"/>
      <c r="H56" s="3"/>
    </row>
    <row r="57" spans="2:26">
      <c r="E57" s="3"/>
      <c r="H57" s="3"/>
    </row>
    <row r="58" spans="2:26">
      <c r="E58" s="3"/>
      <c r="H58" s="3"/>
    </row>
    <row r="59" spans="2:26">
      <c r="E59" s="3"/>
      <c r="H59" s="3"/>
    </row>
    <row r="60" spans="2:26">
      <c r="E60" s="3"/>
      <c r="H60" s="3"/>
    </row>
    <row r="61" spans="2:26">
      <c r="E61" s="3"/>
      <c r="H61" s="3"/>
    </row>
    <row r="62" spans="2:26">
      <c r="E62" s="3"/>
      <c r="H62" s="3"/>
    </row>
    <row r="63" spans="2:26">
      <c r="E63" s="3"/>
      <c r="H63" s="3"/>
    </row>
    <row r="64" spans="2:26">
      <c r="E64" s="3"/>
      <c r="H64" s="3"/>
    </row>
    <row r="65" spans="5:8">
      <c r="E65" s="3"/>
      <c r="H65" s="3"/>
    </row>
    <row r="66" spans="5:8">
      <c r="E66" s="3"/>
      <c r="H66" s="3"/>
    </row>
  </sheetData>
  <dataValidations count="2">
    <dataValidation type="list" allowBlank="1" showInputMessage="1" showErrorMessage="1" sqref="D5 D28:D46 D19:D26 D7:D17" xr:uid="{A9781C3C-F988-4D05-9A5B-FEF41052D70E}">
      <formula1>"tonnes/yr, MWh/yr (LHV)"</formula1>
    </dataValidation>
    <dataValidation type="custom" allowBlank="1" showInputMessage="1" showErrorMessage="1" error="Please do not change" sqref="Z29:Z46 W8:W17 O21:O26 O8:O11 W48 W29:W46 Z6:Z17 O13:O17 O20:P20 O5 O29:O46 R20:S26 Z21:Z24" xr:uid="{682A3A0D-87FF-45EF-BAD6-5FA1FDDCFB42}">
      <formula1>"Please do not change"</formula1>
    </dataValidation>
  </dataValidations>
  <pageMargins left="0.70000000000000007" right="0.70000000000000007" top="0.75" bottom="0.75" header="0.30000000000000004" footer="0.30000000000000004"/>
  <pageSetup paperSize="9" orientation="portrait" horizontalDpi="0" verticalDpi="0" r:id="rId1"/>
  <ignoredErrors>
    <ignoredError sqref="P46:V46 P39:S40 P35:S35 U35 P37:U38 P5:S5 P34:V34 P41:V42" unlockedFormula="1"/>
  </ignoredErrors>
  <drawing r:id="rId2"/>
  <legacyDrawing r:id="rId3"/>
  <extLst>
    <ext xmlns:x14="http://schemas.microsoft.com/office/spreadsheetml/2009/9/main" uri="{78C0D931-6437-407d-A8EE-F0AAD7539E65}">
      <x14:conditionalFormattings>
        <x14:conditionalFormatting xmlns:xm="http://schemas.microsoft.com/office/excel/2006/main">
          <x14:cfRule type="expression" priority="3" id="{A56958B2-3E63-41B3-B9A6-54FB36203B34}">
            <xm:f>Guidance!$C$17&lt;&gt;"No"</xm:f>
            <x14:dxf>
              <font>
                <color theme="0"/>
              </font>
              <fill>
                <patternFill>
                  <bgColor theme="0"/>
                </patternFill>
              </fill>
              <border>
                <left/>
                <right/>
                <top/>
                <bottom/>
              </border>
            </x14:dxf>
          </x14:cfRule>
          <xm:sqref>T5:Y5</xm:sqref>
        </x14:conditionalFormatting>
      </x14:conditionalFormattings>
    </ext>
  </extLs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4">
    <tabColor theme="9" tint="0.79998168889431442"/>
  </sheetPr>
  <dimension ref="A1:Z54"/>
  <sheetViews>
    <sheetView showGridLines="0" zoomScale="85" zoomScaleNormal="85" workbookViewId="0"/>
  </sheetViews>
  <sheetFormatPr defaultColWidth="7.28515625" defaultRowHeight="15"/>
  <cols>
    <col min="1" max="1" width="5.28515625" style="3" customWidth="1"/>
    <col min="2" max="2" width="25" style="3" bestFit="1" customWidth="1"/>
    <col min="3" max="3" width="39" style="3" bestFit="1" customWidth="1"/>
    <col min="4" max="4" width="14.42578125" style="3" customWidth="1"/>
    <col min="5" max="5" width="15.28515625" style="5" customWidth="1"/>
    <col min="6" max="6" width="18.140625" style="3" customWidth="1"/>
    <col min="7" max="7" width="17" style="3" customWidth="1"/>
    <col min="8" max="8" width="11.85546875" style="4" customWidth="1"/>
    <col min="9" max="9" width="13.5703125" style="4" customWidth="1"/>
    <col min="10" max="10" width="16.5703125" style="4" customWidth="1"/>
    <col min="11" max="11" width="11" style="4" customWidth="1"/>
    <col min="12" max="12" width="12.28515625" style="4" customWidth="1"/>
    <col min="13" max="13" width="13" style="4" customWidth="1"/>
    <col min="14" max="14" width="16.5703125" style="4" customWidth="1"/>
    <col min="15" max="15" width="14" style="4" customWidth="1"/>
    <col min="16" max="16" width="19.140625" customWidth="1"/>
    <col min="17" max="17" width="5.85546875" style="3" customWidth="1"/>
    <col min="18" max="18" width="16" style="3" customWidth="1"/>
    <col min="19" max="19" width="19.7109375" style="3" customWidth="1"/>
    <col min="20" max="21" width="20.7109375" style="4" customWidth="1"/>
    <col min="22" max="22" width="16.28515625" style="4" customWidth="1"/>
    <col min="23" max="23" width="22.7109375" style="27" customWidth="1"/>
    <col min="24" max="24" width="7.28515625" style="3" customWidth="1"/>
    <col min="25" max="25" width="21.28515625" style="3" customWidth="1"/>
    <col min="27" max="16384" width="7.28515625" style="3"/>
  </cols>
  <sheetData>
    <row r="1" spans="1:26">
      <c r="A1" s="150" t="s">
        <v>400</v>
      </c>
    </row>
    <row r="2" spans="1:26" ht="93.95" customHeight="1" thickBot="1">
      <c r="B2" s="2" t="s">
        <v>298</v>
      </c>
      <c r="C2" s="2" t="s">
        <v>299</v>
      </c>
      <c r="D2" s="2" t="s">
        <v>23</v>
      </c>
      <c r="E2" s="7" t="s">
        <v>300</v>
      </c>
      <c r="F2" s="2" t="s">
        <v>301</v>
      </c>
      <c r="G2" s="2" t="s">
        <v>302</v>
      </c>
      <c r="H2" s="2" t="s">
        <v>303</v>
      </c>
      <c r="I2" s="2" t="s">
        <v>304</v>
      </c>
      <c r="J2" s="2" t="s">
        <v>305</v>
      </c>
      <c r="K2" s="2" t="s">
        <v>306</v>
      </c>
      <c r="L2" s="2" t="s">
        <v>307</v>
      </c>
      <c r="M2" s="2" t="s">
        <v>308</v>
      </c>
      <c r="N2" s="2" t="s">
        <v>309</v>
      </c>
      <c r="O2" s="2" t="s">
        <v>310</v>
      </c>
      <c r="P2" s="2" t="s">
        <v>311</v>
      </c>
      <c r="Q2" s="2"/>
      <c r="R2" s="26" t="s">
        <v>312</v>
      </c>
      <c r="S2" s="2" t="s">
        <v>313</v>
      </c>
      <c r="T2" s="2" t="s">
        <v>314</v>
      </c>
      <c r="U2" s="2" t="s">
        <v>315</v>
      </c>
      <c r="V2" s="2" t="s">
        <v>316</v>
      </c>
      <c r="W2" s="26" t="s">
        <v>317</v>
      </c>
      <c r="X2" s="26"/>
      <c r="Y2" s="2" t="s">
        <v>318</v>
      </c>
    </row>
    <row r="3" spans="1:26" ht="15.75" thickTop="1"/>
    <row r="4" spans="1:26">
      <c r="B4" s="126" t="s">
        <v>319</v>
      </c>
      <c r="C4" s="122"/>
      <c r="D4" s="122"/>
      <c r="E4" s="123"/>
      <c r="F4" s="122"/>
      <c r="G4" s="124"/>
      <c r="H4" s="125"/>
      <c r="I4" s="125"/>
      <c r="J4" s="125"/>
      <c r="K4" s="125"/>
      <c r="L4" s="125"/>
      <c r="M4" s="125"/>
      <c r="N4" s="125"/>
      <c r="O4" s="125"/>
      <c r="P4" s="125"/>
      <c r="Q4" s="125"/>
      <c r="R4" s="125"/>
      <c r="S4" s="125"/>
      <c r="T4" s="125"/>
      <c r="U4" s="125"/>
      <c r="V4" s="125"/>
      <c r="W4" s="125"/>
      <c r="X4" s="125"/>
      <c r="Y4" s="125"/>
      <c r="Z4" s="3"/>
    </row>
    <row r="5" spans="1:26">
      <c r="B5" s="9" t="s">
        <v>320</v>
      </c>
      <c r="C5" s="128" t="str">
        <f>'Conversion to jet'!C20</f>
        <v>e.g. Jet fuel</v>
      </c>
      <c r="D5" s="8" t="s">
        <v>322</v>
      </c>
      <c r="E5" s="139"/>
      <c r="F5" s="137"/>
      <c r="G5" s="137"/>
      <c r="H5" s="139"/>
      <c r="I5" s="139" t="s">
        <v>190</v>
      </c>
      <c r="J5" s="139"/>
      <c r="K5" s="139"/>
      <c r="L5" s="139"/>
      <c r="M5" s="139"/>
      <c r="N5" s="14"/>
      <c r="O5" s="33">
        <f t="shared" ref="O5" si="0">IF($D5="MWh/yr (LHV)",$E5,$J5*$E5*(1-$L5)/3.6)</f>
        <v>0</v>
      </c>
      <c r="P5" s="3"/>
      <c r="T5" s="3"/>
      <c r="U5" s="3"/>
      <c r="V5" s="3"/>
      <c r="W5" s="3"/>
      <c r="Z5" s="153" t="str">
        <f>IF(AND(C5&lt;&gt;"",OR(E5="",J5="",L5="")),"Missing information in this row","")</f>
        <v>Missing information in this row</v>
      </c>
    </row>
    <row r="6" spans="1:26">
      <c r="E6" s="10"/>
      <c r="F6" s="10"/>
      <c r="G6" s="10"/>
      <c r="H6" s="10"/>
      <c r="I6" s="10"/>
      <c r="J6" s="10"/>
      <c r="K6" s="10"/>
      <c r="L6" s="10"/>
      <c r="M6" s="10"/>
      <c r="N6" s="3"/>
      <c r="O6" s="3"/>
      <c r="P6" s="3"/>
      <c r="T6" s="3"/>
      <c r="U6" s="3"/>
      <c r="V6" s="3"/>
      <c r="W6" s="3"/>
      <c r="Z6" s="3"/>
    </row>
    <row r="7" spans="1:26">
      <c r="B7" s="126" t="s">
        <v>323</v>
      </c>
      <c r="C7" s="122"/>
      <c r="D7" s="122"/>
      <c r="E7" s="143"/>
      <c r="F7" s="144"/>
      <c r="G7" s="144"/>
      <c r="H7" s="140"/>
      <c r="I7" s="140"/>
      <c r="J7" s="140"/>
      <c r="K7" s="140"/>
      <c r="L7" s="140"/>
      <c r="M7" s="140"/>
      <c r="N7" s="125"/>
      <c r="O7" s="140"/>
      <c r="P7" s="125"/>
      <c r="Q7" s="125"/>
      <c r="R7" s="125"/>
      <c r="S7" s="125"/>
      <c r="T7" s="140"/>
      <c r="U7" s="140"/>
      <c r="V7" s="140"/>
      <c r="W7" s="140"/>
      <c r="X7" s="125"/>
      <c r="Y7" s="125"/>
      <c r="Z7" s="3"/>
    </row>
    <row r="8" spans="1:26">
      <c r="B8" s="127" t="s">
        <v>324</v>
      </c>
      <c r="C8" s="128" t="s">
        <v>325</v>
      </c>
      <c r="D8" s="8" t="s">
        <v>326</v>
      </c>
      <c r="E8" s="139"/>
      <c r="F8" s="137"/>
      <c r="G8" s="137"/>
      <c r="H8" s="139"/>
      <c r="I8" s="139"/>
      <c r="J8" s="139"/>
      <c r="K8" s="139"/>
      <c r="L8" s="139"/>
      <c r="M8" s="139"/>
      <c r="N8" s="14"/>
      <c r="O8" s="33">
        <f t="shared" ref="O8:O16" si="1">IF($D8="MWh/yr (LHV)",$E8,$J8*$E8*(1-$L8)/3.6)</f>
        <v>0</v>
      </c>
      <c r="P8" s="3"/>
      <c r="T8" s="141" t="str">
        <f t="shared" ref="T8:T16" si="2">IF(B8="", "", IF(D8="MWh/yr (LHV)", "Use column to right", "Enter data here"))</f>
        <v>Use column to right</v>
      </c>
      <c r="U8" s="141" t="str">
        <f t="shared" ref="U8:U16" si="3">IF(B8="", "", IF(D8="MWh/yr (LHV)", "Enter data here", "Use column to left"))</f>
        <v>Enter data here</v>
      </c>
      <c r="V8" s="138" t="s">
        <v>327</v>
      </c>
      <c r="W8" s="129" t="str">
        <f t="shared" ref="W8:W16" si="4">IFERROR(IF(D8="tonnes/yr", $T8*$E8/($O$19*3.6), $U8*$E8*3.6/($O$19*3.6)), "Unfilled fields on left")</f>
        <v>Unfilled fields on left</v>
      </c>
      <c r="Y8" s="13"/>
      <c r="Z8" s="153" t="str">
        <f t="shared" ref="Z8:Z16" si="5">IF(AND(C8&lt;&gt;"",OR(E8="",J8="",L8="",T8="Enter data here",U8="Enter data here")),"Missing information in this row. Leave the 'Description of input/output' (Column C) blank for this row if it is not used in this module","")</f>
        <v>Missing information in this row. Leave the 'Description of input/output' (Column C) blank for this row if it is not used in this module</v>
      </c>
    </row>
    <row r="9" spans="1:26">
      <c r="B9" s="127" t="s">
        <v>324</v>
      </c>
      <c r="C9" s="128" t="s">
        <v>328</v>
      </c>
      <c r="D9" s="8" t="s">
        <v>326</v>
      </c>
      <c r="E9" s="139"/>
      <c r="F9" s="137"/>
      <c r="G9" s="137"/>
      <c r="H9" s="139"/>
      <c r="I9" s="139"/>
      <c r="J9" s="139"/>
      <c r="K9" s="139"/>
      <c r="L9" s="139"/>
      <c r="M9" s="139"/>
      <c r="N9" s="14"/>
      <c r="O9" s="33">
        <f t="shared" si="1"/>
        <v>0</v>
      </c>
      <c r="P9" s="3"/>
      <c r="T9" s="141" t="str">
        <f t="shared" si="2"/>
        <v>Use column to right</v>
      </c>
      <c r="U9" s="141" t="str">
        <f t="shared" si="3"/>
        <v>Enter data here</v>
      </c>
      <c r="V9" s="138" t="s">
        <v>327</v>
      </c>
      <c r="W9" s="129" t="str">
        <f t="shared" si="4"/>
        <v>Unfilled fields on left</v>
      </c>
      <c r="Y9" s="13"/>
      <c r="Z9" s="153" t="str">
        <f t="shared" si="5"/>
        <v>Missing information in this row. Leave the 'Description of input/output' (Column C) blank for this row if it is not used in this module</v>
      </c>
    </row>
    <row r="10" spans="1:26" s="6" customFormat="1">
      <c r="B10" s="127" t="s">
        <v>324</v>
      </c>
      <c r="C10" s="128" t="s">
        <v>329</v>
      </c>
      <c r="D10" s="8" t="s">
        <v>322</v>
      </c>
      <c r="E10" s="137"/>
      <c r="F10" s="137"/>
      <c r="G10" s="137"/>
      <c r="H10" s="139"/>
      <c r="I10" s="139"/>
      <c r="J10" s="139"/>
      <c r="K10" s="139"/>
      <c r="L10" s="139"/>
      <c r="M10" s="139"/>
      <c r="N10" s="14"/>
      <c r="O10" s="33">
        <f t="shared" si="1"/>
        <v>0</v>
      </c>
      <c r="P10" s="3"/>
      <c r="Q10" s="3"/>
      <c r="R10" s="3"/>
      <c r="S10" s="3"/>
      <c r="T10" s="141" t="str">
        <f t="shared" si="2"/>
        <v>Enter data here</v>
      </c>
      <c r="U10" s="141" t="str">
        <f t="shared" si="3"/>
        <v>Use column to left</v>
      </c>
      <c r="V10" s="138" t="s">
        <v>327</v>
      </c>
      <c r="W10" s="129" t="str">
        <f t="shared" si="4"/>
        <v>Unfilled fields on left</v>
      </c>
      <c r="Y10" s="17"/>
      <c r="Z10" s="153" t="str">
        <f t="shared" si="5"/>
        <v>Missing information in this row. Leave the 'Description of input/output' (Column C) blank for this row if it is not used in this module</v>
      </c>
    </row>
    <row r="11" spans="1:26" s="6" customFormat="1">
      <c r="B11" s="127" t="s">
        <v>324</v>
      </c>
      <c r="C11" s="128" t="s">
        <v>330</v>
      </c>
      <c r="D11" s="8" t="s">
        <v>322</v>
      </c>
      <c r="E11" s="137"/>
      <c r="F11" s="137"/>
      <c r="G11" s="137"/>
      <c r="H11" s="139"/>
      <c r="I11" s="139"/>
      <c r="J11" s="139"/>
      <c r="K11" s="139"/>
      <c r="L11" s="139"/>
      <c r="M11" s="139"/>
      <c r="N11" s="14"/>
      <c r="O11" s="33">
        <f t="shared" si="1"/>
        <v>0</v>
      </c>
      <c r="P11" s="3"/>
      <c r="Q11" s="3"/>
      <c r="R11" s="3"/>
      <c r="S11" s="3"/>
      <c r="T11" s="141" t="str">
        <f t="shared" si="2"/>
        <v>Enter data here</v>
      </c>
      <c r="U11" s="141" t="str">
        <f t="shared" si="3"/>
        <v>Use column to left</v>
      </c>
      <c r="V11" s="138" t="s">
        <v>327</v>
      </c>
      <c r="W11" s="129" t="str">
        <f t="shared" si="4"/>
        <v>Unfilled fields on left</v>
      </c>
      <c r="Y11" s="17"/>
      <c r="Z11" s="153" t="str">
        <f t="shared" si="5"/>
        <v>Missing information in this row. Leave the 'Description of input/output' (Column C) blank for this row if it is not used in this module</v>
      </c>
    </row>
    <row r="12" spans="1:26">
      <c r="B12" s="127" t="s">
        <v>331</v>
      </c>
      <c r="C12" s="128" t="s">
        <v>332</v>
      </c>
      <c r="D12" s="8" t="s">
        <v>322</v>
      </c>
      <c r="E12" s="137"/>
      <c r="F12" s="137"/>
      <c r="G12" s="137"/>
      <c r="H12" s="139"/>
      <c r="I12" s="139"/>
      <c r="J12" s="139"/>
      <c r="K12" s="139"/>
      <c r="L12" s="139"/>
      <c r="M12" s="139"/>
      <c r="N12" s="14"/>
      <c r="O12" s="33">
        <f t="shared" si="1"/>
        <v>0</v>
      </c>
      <c r="P12" s="3"/>
      <c r="T12" s="141" t="str">
        <f t="shared" si="2"/>
        <v>Enter data here</v>
      </c>
      <c r="U12" s="141" t="str">
        <f t="shared" si="3"/>
        <v>Use column to left</v>
      </c>
      <c r="V12" s="138" t="s">
        <v>327</v>
      </c>
      <c r="W12" s="129" t="str">
        <f t="shared" si="4"/>
        <v>Unfilled fields on left</v>
      </c>
      <c r="Y12" s="17"/>
      <c r="Z12" s="153" t="str">
        <f t="shared" si="5"/>
        <v>Missing information in this row. Leave the 'Description of input/output' (Column C) blank for this row if it is not used in this module</v>
      </c>
    </row>
    <row r="13" spans="1:26">
      <c r="B13" s="127" t="s">
        <v>331</v>
      </c>
      <c r="C13" s="128" t="s">
        <v>333</v>
      </c>
      <c r="D13" s="8" t="s">
        <v>322</v>
      </c>
      <c r="E13" s="137"/>
      <c r="F13" s="137"/>
      <c r="G13" s="137"/>
      <c r="H13" s="139"/>
      <c r="I13" s="139"/>
      <c r="J13" s="139"/>
      <c r="K13" s="139"/>
      <c r="L13" s="139"/>
      <c r="M13" s="139"/>
      <c r="N13" s="14"/>
      <c r="O13" s="33">
        <f t="shared" si="1"/>
        <v>0</v>
      </c>
      <c r="P13" s="3"/>
      <c r="T13" s="141" t="str">
        <f t="shared" si="2"/>
        <v>Enter data here</v>
      </c>
      <c r="U13" s="141" t="str">
        <f t="shared" si="3"/>
        <v>Use column to left</v>
      </c>
      <c r="V13" s="138" t="s">
        <v>327</v>
      </c>
      <c r="W13" s="129" t="str">
        <f t="shared" si="4"/>
        <v>Unfilled fields on left</v>
      </c>
      <c r="Y13" s="17"/>
      <c r="Z13" s="153" t="str">
        <f t="shared" si="5"/>
        <v>Missing information in this row. Leave the 'Description of input/output' (Column C) blank for this row if it is not used in this module</v>
      </c>
    </row>
    <row r="14" spans="1:26">
      <c r="B14" s="127" t="s">
        <v>334</v>
      </c>
      <c r="C14" s="128" t="s">
        <v>335</v>
      </c>
      <c r="D14" s="8" t="s">
        <v>322</v>
      </c>
      <c r="E14" s="137"/>
      <c r="F14" s="137"/>
      <c r="G14" s="137"/>
      <c r="H14" s="139"/>
      <c r="I14" s="139"/>
      <c r="J14" s="139"/>
      <c r="K14" s="139"/>
      <c r="L14" s="139"/>
      <c r="M14" s="139"/>
      <c r="N14" s="14"/>
      <c r="O14" s="33">
        <f t="shared" si="1"/>
        <v>0</v>
      </c>
      <c r="P14" s="3"/>
      <c r="T14" s="141" t="str">
        <f t="shared" si="2"/>
        <v>Enter data here</v>
      </c>
      <c r="U14" s="141" t="str">
        <f t="shared" si="3"/>
        <v>Use column to left</v>
      </c>
      <c r="V14" s="138" t="s">
        <v>327</v>
      </c>
      <c r="W14" s="129" t="str">
        <f t="shared" si="4"/>
        <v>Unfilled fields on left</v>
      </c>
      <c r="Y14" s="17"/>
      <c r="Z14" s="153" t="str">
        <f t="shared" si="5"/>
        <v>Missing information in this row. Leave the 'Description of input/output' (Column C) blank for this row if it is not used in this module</v>
      </c>
    </row>
    <row r="15" spans="1:26">
      <c r="B15" s="127" t="s">
        <v>334</v>
      </c>
      <c r="C15" s="128" t="s">
        <v>336</v>
      </c>
      <c r="D15" s="8" t="s">
        <v>322</v>
      </c>
      <c r="E15" s="137"/>
      <c r="F15" s="137"/>
      <c r="G15" s="137"/>
      <c r="H15" s="139"/>
      <c r="I15" s="139"/>
      <c r="J15" s="139"/>
      <c r="K15" s="139"/>
      <c r="L15" s="139"/>
      <c r="M15" s="139"/>
      <c r="N15" s="14"/>
      <c r="O15" s="33">
        <f t="shared" si="1"/>
        <v>0</v>
      </c>
      <c r="P15" s="3"/>
      <c r="T15" s="141" t="str">
        <f t="shared" si="2"/>
        <v>Enter data here</v>
      </c>
      <c r="U15" s="141" t="str">
        <f t="shared" si="3"/>
        <v>Use column to left</v>
      </c>
      <c r="V15" s="138" t="s">
        <v>327</v>
      </c>
      <c r="W15" s="129" t="str">
        <f t="shared" si="4"/>
        <v>Unfilled fields on left</v>
      </c>
      <c r="Y15" s="17"/>
      <c r="Z15" s="153" t="str">
        <f t="shared" si="5"/>
        <v>Missing information in this row. Leave the 'Description of input/output' (Column C) blank for this row if it is not used in this module</v>
      </c>
    </row>
    <row r="16" spans="1:26">
      <c r="B16" s="8"/>
      <c r="C16" s="9"/>
      <c r="D16" s="8"/>
      <c r="E16" s="137"/>
      <c r="F16" s="137"/>
      <c r="G16" s="137"/>
      <c r="H16" s="139"/>
      <c r="I16" s="139"/>
      <c r="J16" s="139"/>
      <c r="K16" s="139"/>
      <c r="L16" s="139"/>
      <c r="M16" s="139"/>
      <c r="N16" s="14"/>
      <c r="O16" s="33">
        <f t="shared" si="1"/>
        <v>0</v>
      </c>
      <c r="P16" s="3"/>
      <c r="T16" s="141" t="str">
        <f t="shared" si="2"/>
        <v/>
      </c>
      <c r="U16" s="141" t="str">
        <f t="shared" si="3"/>
        <v/>
      </c>
      <c r="V16" s="138" t="s">
        <v>327</v>
      </c>
      <c r="W16" s="129" t="str">
        <f t="shared" si="4"/>
        <v>Unfilled fields on left</v>
      </c>
      <c r="Y16" s="17"/>
      <c r="Z16" s="153" t="str">
        <f t="shared" si="5"/>
        <v/>
      </c>
    </row>
    <row r="17" spans="2:26">
      <c r="E17" s="10"/>
      <c r="F17" s="10"/>
      <c r="G17" s="10"/>
      <c r="H17" s="10"/>
      <c r="I17" s="10"/>
      <c r="J17" s="10"/>
      <c r="K17" s="10"/>
      <c r="L17" s="10"/>
      <c r="M17" s="10"/>
      <c r="N17" s="3"/>
      <c r="O17" s="3"/>
      <c r="P17" s="3"/>
      <c r="T17" s="3"/>
      <c r="U17" s="3"/>
      <c r="V17" s="3"/>
      <c r="W17" s="3"/>
      <c r="Z17" s="3"/>
    </row>
    <row r="18" spans="2:26">
      <c r="B18" s="126" t="s">
        <v>337</v>
      </c>
      <c r="C18" s="122"/>
      <c r="D18" s="122"/>
      <c r="E18" s="143"/>
      <c r="F18" s="144"/>
      <c r="G18" s="144"/>
      <c r="H18" s="140"/>
      <c r="I18" s="140"/>
      <c r="J18" s="140"/>
      <c r="K18" s="140"/>
      <c r="L18" s="140"/>
      <c r="M18" s="140"/>
      <c r="N18" s="125"/>
      <c r="O18" s="140"/>
      <c r="P18" s="125"/>
      <c r="Q18" s="125"/>
      <c r="R18" s="125"/>
      <c r="S18" s="125"/>
      <c r="T18" s="140"/>
      <c r="U18" s="140"/>
      <c r="V18" s="140"/>
      <c r="W18" s="140"/>
      <c r="X18" s="125"/>
      <c r="Y18" s="125"/>
      <c r="Z18" s="3"/>
    </row>
    <row r="19" spans="2:26">
      <c r="B19" s="9" t="s">
        <v>338</v>
      </c>
      <c r="C19" s="128" t="s">
        <v>398</v>
      </c>
      <c r="D19" s="8" t="s">
        <v>322</v>
      </c>
      <c r="E19" s="137"/>
      <c r="F19" s="137"/>
      <c r="G19" s="137"/>
      <c r="H19" s="137"/>
      <c r="I19" s="137" t="s">
        <v>190</v>
      </c>
      <c r="J19" s="137"/>
      <c r="K19" s="137"/>
      <c r="L19" s="137"/>
      <c r="M19" s="137"/>
      <c r="N19" s="14"/>
      <c r="O19" s="33">
        <f t="shared" ref="O19:O27" si="6">IF($D19="MWh/yr (LHV)",$E19,$J19*$E19*(1-$L19)/3.6)</f>
        <v>0</v>
      </c>
      <c r="P19" s="148" t="str">
        <f>IFERROR(O19/O5,"")</f>
        <v/>
      </c>
      <c r="R19" s="33">
        <f>IF($D19="MWh/yr (LHV)",$E19,$E19*MAX(0, $J19*(1-$L19)-2.441*$L19)/kWh_to_MJ)</f>
        <v>0</v>
      </c>
      <c r="S19" s="147" t="str">
        <f>IFERROR(R19/(SUM($R$19:$R$21)),"")</f>
        <v/>
      </c>
      <c r="T19" s="149"/>
      <c r="U19" s="149"/>
      <c r="V19" s="149"/>
      <c r="W19" s="130"/>
      <c r="Y19" s="13"/>
      <c r="Z19" s="153" t="str">
        <f>IF(AND(C19&lt;&gt;"",OR(E19="",J19="",L19="")),"Missing information in this row","")</f>
        <v>Missing information in this row</v>
      </c>
    </row>
    <row r="20" spans="2:26" s="6" customFormat="1">
      <c r="B20" s="127" t="s">
        <v>339</v>
      </c>
      <c r="C20" s="128" t="s">
        <v>340</v>
      </c>
      <c r="D20" s="8" t="s">
        <v>322</v>
      </c>
      <c r="E20" s="137"/>
      <c r="F20" s="137"/>
      <c r="G20" s="137"/>
      <c r="H20" s="139"/>
      <c r="I20" s="139"/>
      <c r="J20" s="139"/>
      <c r="K20" s="139"/>
      <c r="L20" s="139"/>
      <c r="M20" s="139"/>
      <c r="N20" s="14"/>
      <c r="O20" s="33">
        <f t="shared" si="6"/>
        <v>0</v>
      </c>
      <c r="P20" s="3"/>
      <c r="Q20" s="3"/>
      <c r="R20" s="33">
        <f>IF($D20="MWh/yr (LHV)",$E20,$E20*MAX(0, $J20*(1-$L20)-2.441*$L20)/kWh_to_MJ)</f>
        <v>0</v>
      </c>
      <c r="S20" s="147" t="str">
        <f>IFERROR(R20/(SUM($R$19:$R$21)),"")</f>
        <v/>
      </c>
      <c r="T20" s="149"/>
      <c r="U20" s="149"/>
      <c r="V20" s="149"/>
      <c r="W20" s="130"/>
      <c r="Y20" s="13"/>
      <c r="Z20" s="153" t="str">
        <f>IF(AND(C20&lt;&gt;"",OR(E20="",J20="",L20="")),"Missing information in this row. Leave the 'Description of input/output' (Column C) blank for this row if it is not used in this module","")</f>
        <v>Missing information in this row. Leave the 'Description of input/output' (Column C) blank for this row if it is not used in this module</v>
      </c>
    </row>
    <row r="21" spans="2:26" s="6" customFormat="1">
      <c r="B21" s="127" t="s">
        <v>339</v>
      </c>
      <c r="C21" s="128" t="s">
        <v>340</v>
      </c>
      <c r="D21" s="8" t="s">
        <v>322</v>
      </c>
      <c r="E21" s="137"/>
      <c r="F21" s="137"/>
      <c r="G21" s="137"/>
      <c r="H21" s="139"/>
      <c r="I21" s="139"/>
      <c r="J21" s="139"/>
      <c r="K21" s="139"/>
      <c r="L21" s="139"/>
      <c r="M21" s="139"/>
      <c r="N21" s="14"/>
      <c r="O21" s="33">
        <f t="shared" si="6"/>
        <v>0</v>
      </c>
      <c r="P21" s="3"/>
      <c r="Q21" s="3"/>
      <c r="R21" s="33">
        <f>IF($D21="MWh/yr (LHV)",$E21,$E21*MAX(0, $J21*(1-$L21)-2.441*$L21)/kWh_to_MJ)</f>
        <v>0</v>
      </c>
      <c r="S21" s="147" t="str">
        <f>IFERROR(R21/(SUM($R$19:$R$21)),"")</f>
        <v/>
      </c>
      <c r="T21" s="149"/>
      <c r="U21" s="149"/>
      <c r="V21" s="149"/>
      <c r="W21" s="130"/>
      <c r="Y21" s="13"/>
      <c r="Z21" s="153" t="str">
        <f>IF(AND(C21&lt;&gt;"",OR(E21="",J21="",L21="")),"Missing information in this row. Leave the 'Description of input/output' (Column C) blank for this row if it is not used in this module","")</f>
        <v>Missing information in this row. Leave the 'Description of input/output' (Column C) blank for this row if it is not used in this module</v>
      </c>
    </row>
    <row r="22" spans="2:26" s="6" customFormat="1">
      <c r="E22" s="159"/>
      <c r="F22" s="159"/>
      <c r="G22" s="159"/>
      <c r="H22" s="159"/>
      <c r="I22" s="159"/>
      <c r="J22" s="159"/>
      <c r="K22" s="159"/>
      <c r="L22" s="159"/>
      <c r="M22" s="159"/>
    </row>
    <row r="23" spans="2:26">
      <c r="B23" s="126" t="s">
        <v>341</v>
      </c>
      <c r="C23" s="122"/>
      <c r="D23" s="122"/>
      <c r="E23" s="143"/>
      <c r="F23" s="144"/>
      <c r="G23" s="144"/>
      <c r="H23" s="140"/>
      <c r="I23" s="140"/>
      <c r="J23" s="140"/>
      <c r="K23" s="140"/>
      <c r="L23" s="140"/>
      <c r="M23" s="140"/>
      <c r="N23" s="125"/>
      <c r="O23" s="140"/>
      <c r="P23" s="125"/>
      <c r="Q23" s="125"/>
      <c r="R23" s="125"/>
      <c r="S23" s="125"/>
      <c r="T23" s="140"/>
      <c r="U23" s="140"/>
      <c r="V23" s="140"/>
      <c r="W23" s="140"/>
      <c r="X23" s="125"/>
      <c r="Y23" s="125"/>
      <c r="Z23" s="3"/>
    </row>
    <row r="24" spans="2:26" s="6" customFormat="1">
      <c r="B24" s="127" t="s">
        <v>342</v>
      </c>
      <c r="C24" s="128" t="s">
        <v>343</v>
      </c>
      <c r="D24" s="8" t="s">
        <v>322</v>
      </c>
      <c r="E24" s="137"/>
      <c r="F24" s="137"/>
      <c r="G24" s="137"/>
      <c r="H24" s="139"/>
      <c r="I24" s="139"/>
      <c r="J24" s="139"/>
      <c r="K24" s="139"/>
      <c r="L24" s="139"/>
      <c r="M24" s="139"/>
      <c r="N24" s="14"/>
      <c r="O24" s="33">
        <f t="shared" si="6"/>
        <v>0</v>
      </c>
      <c r="P24" s="3"/>
      <c r="Q24" s="3"/>
      <c r="R24" s="3"/>
      <c r="S24" s="3"/>
      <c r="T24" s="141" t="str">
        <f t="shared" ref="T24:T27" si="7">IF(B24="", "", IF(D24="MWh/yr (LHV)", "Use column to right", "Enter data here"))</f>
        <v>Enter data here</v>
      </c>
      <c r="U24" s="141" t="str">
        <f t="shared" ref="U24:U27" si="8">IF(B24="", "", IF(D24="MWh/yr (LHV)", "Enter data here", "Use column to left"))</f>
        <v>Use column to left</v>
      </c>
      <c r="V24" s="138" t="s">
        <v>344</v>
      </c>
      <c r="W24" s="129" t="str">
        <f>IFERROR(IF(D24="tonnes/yr", $T24*$E24/($O$19*3.6), $U24*$E24*3.6/($O$19*3.6)), "Unfilled fields on left")</f>
        <v>Unfilled fields on left</v>
      </c>
      <c r="Y24" s="13"/>
      <c r="Z24" s="153" t="str">
        <f t="shared" ref="Z24:Z34" si="9">IF(AND(C24&lt;&gt;"",OR(E24="",J24="",L24="",T24="Enter data here",U24="Enter data here")),"Missing information in this row. Leave the 'Description of input/output' (Column C) blank for this row if it is not used in this module","")</f>
        <v>Missing information in this row. Leave the 'Description of input/output' (Column C) blank for this row if it is not used in this module</v>
      </c>
    </row>
    <row r="25" spans="2:26" s="6" customFormat="1">
      <c r="B25" s="127" t="s">
        <v>342</v>
      </c>
      <c r="C25" s="128" t="s">
        <v>345</v>
      </c>
      <c r="D25" s="8" t="s">
        <v>322</v>
      </c>
      <c r="E25" s="137"/>
      <c r="F25" s="137"/>
      <c r="G25" s="137"/>
      <c r="H25" s="139"/>
      <c r="I25" s="139"/>
      <c r="J25" s="139"/>
      <c r="K25" s="139"/>
      <c r="L25" s="139"/>
      <c r="M25" s="139"/>
      <c r="N25" s="14"/>
      <c r="O25" s="33">
        <f t="shared" si="6"/>
        <v>0</v>
      </c>
      <c r="P25" s="3"/>
      <c r="Q25" s="3"/>
      <c r="R25" s="3"/>
      <c r="S25" s="3"/>
      <c r="T25" s="141" t="str">
        <f t="shared" si="7"/>
        <v>Enter data here</v>
      </c>
      <c r="U25" s="141" t="str">
        <f t="shared" si="8"/>
        <v>Use column to left</v>
      </c>
      <c r="V25" s="138" t="s">
        <v>344</v>
      </c>
      <c r="W25" s="129" t="str">
        <f>IFERROR(IF(D25="tonnes/yr", $T25*$E25/($O$19*3.6), $U25*$E25*3.6/($O$19*3.6)), "Unfilled fields on left")</f>
        <v>Unfilled fields on left</v>
      </c>
      <c r="Y25" s="13"/>
      <c r="Z25" s="153" t="str">
        <f t="shared" si="9"/>
        <v>Missing information in this row. Leave the 'Description of input/output' (Column C) blank for this row if it is not used in this module</v>
      </c>
    </row>
    <row r="26" spans="2:26" s="6" customFormat="1">
      <c r="B26" s="127" t="s">
        <v>346</v>
      </c>
      <c r="C26" s="128" t="s">
        <v>347</v>
      </c>
      <c r="D26" s="8" t="s">
        <v>322</v>
      </c>
      <c r="E26" s="137"/>
      <c r="F26" s="137"/>
      <c r="G26" s="137"/>
      <c r="H26" s="139"/>
      <c r="I26" s="139"/>
      <c r="J26" s="139"/>
      <c r="K26" s="139"/>
      <c r="L26" s="139"/>
      <c r="M26" s="139"/>
      <c r="N26" s="14"/>
      <c r="O26" s="33">
        <f t="shared" si="6"/>
        <v>0</v>
      </c>
      <c r="P26" s="3"/>
      <c r="Q26" s="3"/>
      <c r="R26" s="3"/>
      <c r="S26" s="3"/>
      <c r="T26" s="141" t="str">
        <f t="shared" si="7"/>
        <v>Enter data here</v>
      </c>
      <c r="U26" s="141" t="str">
        <f t="shared" si="8"/>
        <v>Use column to left</v>
      </c>
      <c r="V26" s="138" t="s">
        <v>344</v>
      </c>
      <c r="W26" s="129" t="str">
        <f>IFERROR(IF(D26="tonnes/yr", $T26*$E26/($O$19*3.6), $U26*$E26*3.6/($O$19*3.6)), "Unfilled fields on left")</f>
        <v>Unfilled fields on left</v>
      </c>
      <c r="Y26" s="13"/>
      <c r="Z26" s="153" t="str">
        <f t="shared" si="9"/>
        <v>Missing information in this row. Leave the 'Description of input/output' (Column C) blank for this row if it is not used in this module</v>
      </c>
    </row>
    <row r="27" spans="2:26" s="6" customFormat="1">
      <c r="B27" s="127" t="s">
        <v>346</v>
      </c>
      <c r="C27" s="128" t="s">
        <v>348</v>
      </c>
      <c r="D27" s="8" t="s">
        <v>322</v>
      </c>
      <c r="E27" s="137"/>
      <c r="F27" s="137"/>
      <c r="G27" s="137"/>
      <c r="H27" s="139"/>
      <c r="I27" s="139"/>
      <c r="J27" s="139"/>
      <c r="K27" s="139"/>
      <c r="L27" s="139"/>
      <c r="M27" s="139"/>
      <c r="N27" s="14"/>
      <c r="O27" s="33">
        <f t="shared" si="6"/>
        <v>0</v>
      </c>
      <c r="P27" s="3"/>
      <c r="Q27" s="3"/>
      <c r="R27" s="3"/>
      <c r="S27" s="3"/>
      <c r="T27" s="141" t="str">
        <f t="shared" si="7"/>
        <v>Enter data here</v>
      </c>
      <c r="U27" s="141" t="str">
        <f t="shared" si="8"/>
        <v>Use column to left</v>
      </c>
      <c r="V27" s="138" t="s">
        <v>344</v>
      </c>
      <c r="W27" s="129" t="str">
        <f>IFERROR(IF(D27="tonnes/yr", $T27*$E27/($O$19*3.6), $U27*$E27*3.6/($O$19*3.6)), "Unfilled fields on left")</f>
        <v>Unfilled fields on left</v>
      </c>
      <c r="Y27" s="13"/>
      <c r="Z27" s="153" t="str">
        <f t="shared" si="9"/>
        <v>Missing information in this row. Leave the 'Description of input/output' (Column C) blank for this row if it is not used in this module</v>
      </c>
    </row>
    <row r="28" spans="2:26" s="6" customFormat="1">
      <c r="B28" s="127" t="s">
        <v>349</v>
      </c>
      <c r="C28" s="128" t="s">
        <v>350</v>
      </c>
      <c r="D28" s="8" t="s">
        <v>322</v>
      </c>
      <c r="E28" s="137"/>
      <c r="F28" s="137"/>
      <c r="G28" s="137"/>
      <c r="H28" s="139"/>
      <c r="I28" s="139"/>
      <c r="J28" s="139"/>
      <c r="K28" s="139"/>
      <c r="L28" s="139"/>
      <c r="M28" s="139"/>
      <c r="N28" s="14"/>
      <c r="O28" s="33">
        <f t="shared" ref="O28:O34" si="10">IF($D28="MWh/yr (LHV)",$E28,$J28*$E28*(1-$L28)/3.6)</f>
        <v>0</v>
      </c>
      <c r="P28" s="3"/>
      <c r="Q28" s="3"/>
      <c r="R28" s="3"/>
      <c r="S28" s="3"/>
      <c r="T28" s="138">
        <v>1000</v>
      </c>
      <c r="U28" s="149"/>
      <c r="V28" s="138" t="s">
        <v>351</v>
      </c>
      <c r="W28" s="129" t="str">
        <f t="shared" ref="W28:W34" si="11">IFERROR(IF(D28="tonnes/yr", $T28*$E28/($O$19*3.6), $U28*$E28*3.6/($O$19*3.6)), "Unfilled fields on left")</f>
        <v>Unfilled fields on left</v>
      </c>
      <c r="Y28" s="13"/>
      <c r="Z28" s="153" t="str">
        <f t="shared" si="9"/>
        <v>Missing information in this row. Leave the 'Description of input/output' (Column C) blank for this row if it is not used in this module</v>
      </c>
    </row>
    <row r="29" spans="2:26" s="6" customFormat="1">
      <c r="B29" s="127" t="s">
        <v>352</v>
      </c>
      <c r="C29" s="128" t="s">
        <v>353</v>
      </c>
      <c r="D29" s="8" t="s">
        <v>322</v>
      </c>
      <c r="E29" s="137"/>
      <c r="F29" s="137"/>
      <c r="G29" s="137"/>
      <c r="H29" s="139"/>
      <c r="I29" s="139"/>
      <c r="J29" s="139"/>
      <c r="K29" s="139"/>
      <c r="L29" s="139"/>
      <c r="M29" s="139"/>
      <c r="N29" s="14"/>
      <c r="O29" s="33">
        <f t="shared" si="10"/>
        <v>0</v>
      </c>
      <c r="P29" s="3"/>
      <c r="Q29" s="3"/>
      <c r="R29" s="3"/>
      <c r="S29" s="3"/>
      <c r="T29" s="138">
        <v>28000</v>
      </c>
      <c r="U29" s="149"/>
      <c r="V29" s="138" t="s">
        <v>354</v>
      </c>
      <c r="W29" s="129" t="str">
        <f t="shared" si="11"/>
        <v>Unfilled fields on left</v>
      </c>
      <c r="Y29" s="13"/>
      <c r="Z29" s="153" t="str">
        <f t="shared" si="9"/>
        <v>Missing information in this row. Leave the 'Description of input/output' (Column C) blank for this row if it is not used in this module</v>
      </c>
    </row>
    <row r="30" spans="2:26" s="6" customFormat="1">
      <c r="B30" s="127" t="s">
        <v>352</v>
      </c>
      <c r="C30" s="128" t="s">
        <v>355</v>
      </c>
      <c r="D30" s="8" t="s">
        <v>322</v>
      </c>
      <c r="E30" s="137"/>
      <c r="F30" s="137"/>
      <c r="G30" s="137"/>
      <c r="H30" s="139"/>
      <c r="I30" s="139"/>
      <c r="J30" s="139"/>
      <c r="K30" s="139"/>
      <c r="L30" s="139"/>
      <c r="M30" s="139"/>
      <c r="N30" s="14"/>
      <c r="O30" s="33">
        <f t="shared" si="10"/>
        <v>0</v>
      </c>
      <c r="P30" s="3"/>
      <c r="Q30" s="3"/>
      <c r="R30" s="3"/>
      <c r="S30" s="3"/>
      <c r="T30" s="138">
        <v>265000</v>
      </c>
      <c r="U30" s="149"/>
      <c r="V30" s="138" t="s">
        <v>354</v>
      </c>
      <c r="W30" s="129" t="str">
        <f t="shared" si="11"/>
        <v>Unfilled fields on left</v>
      </c>
      <c r="Y30" s="13"/>
      <c r="Z30" s="153" t="str">
        <f t="shared" si="9"/>
        <v>Missing information in this row. Leave the 'Description of input/output' (Column C) blank for this row if it is not used in this module</v>
      </c>
    </row>
    <row r="31" spans="2:26" s="6" customFormat="1">
      <c r="B31" s="9"/>
      <c r="C31" s="8"/>
      <c r="D31" s="8"/>
      <c r="E31" s="137"/>
      <c r="F31" s="137"/>
      <c r="G31" s="137"/>
      <c r="H31" s="139"/>
      <c r="I31" s="139"/>
      <c r="J31" s="139"/>
      <c r="K31" s="139"/>
      <c r="L31" s="139"/>
      <c r="M31" s="139"/>
      <c r="N31" s="14"/>
      <c r="O31" s="33">
        <f t="shared" si="10"/>
        <v>0</v>
      </c>
      <c r="P31" s="3"/>
      <c r="Q31" s="3"/>
      <c r="R31" s="3"/>
      <c r="S31" s="3"/>
      <c r="T31" s="138"/>
      <c r="U31" s="149"/>
      <c r="V31" s="138"/>
      <c r="W31" s="129" t="str">
        <f t="shared" si="11"/>
        <v>Unfilled fields on left</v>
      </c>
      <c r="Y31" s="13"/>
      <c r="Z31" s="153" t="str">
        <f t="shared" si="9"/>
        <v/>
      </c>
    </row>
    <row r="32" spans="2:26" s="6" customFormat="1">
      <c r="B32" s="9"/>
      <c r="C32" s="8"/>
      <c r="D32" s="8"/>
      <c r="E32" s="137"/>
      <c r="F32" s="137"/>
      <c r="G32" s="137"/>
      <c r="H32" s="139"/>
      <c r="I32" s="139"/>
      <c r="J32" s="139"/>
      <c r="K32" s="139"/>
      <c r="L32" s="139"/>
      <c r="M32" s="139"/>
      <c r="N32" s="14"/>
      <c r="O32" s="33">
        <f t="shared" si="10"/>
        <v>0</v>
      </c>
      <c r="P32" s="3"/>
      <c r="Q32" s="3"/>
      <c r="R32" s="3"/>
      <c r="S32" s="3"/>
      <c r="T32" s="138"/>
      <c r="U32" s="149"/>
      <c r="V32" s="138"/>
      <c r="W32" s="129" t="str">
        <f t="shared" si="11"/>
        <v>Unfilled fields on left</v>
      </c>
      <c r="Y32" s="13"/>
      <c r="Z32" s="153" t="str">
        <f t="shared" si="9"/>
        <v/>
      </c>
    </row>
    <row r="33" spans="2:26">
      <c r="B33" s="9"/>
      <c r="C33" s="8"/>
      <c r="D33" s="8"/>
      <c r="E33" s="137"/>
      <c r="F33" s="137"/>
      <c r="G33" s="137"/>
      <c r="H33" s="139"/>
      <c r="I33" s="139"/>
      <c r="J33" s="139"/>
      <c r="K33" s="139"/>
      <c r="L33" s="139"/>
      <c r="M33" s="139"/>
      <c r="N33" s="14"/>
      <c r="O33" s="33">
        <f t="shared" si="10"/>
        <v>0</v>
      </c>
      <c r="P33" s="3"/>
      <c r="T33" s="138"/>
      <c r="U33" s="149"/>
      <c r="V33" s="138"/>
      <c r="W33" s="129" t="str">
        <f t="shared" si="11"/>
        <v>Unfilled fields on left</v>
      </c>
      <c r="X33" s="6"/>
      <c r="Y33" s="13"/>
      <c r="Z33" s="153" t="str">
        <f t="shared" si="9"/>
        <v/>
      </c>
    </row>
    <row r="34" spans="2:26">
      <c r="B34" s="9"/>
      <c r="C34" s="8"/>
      <c r="D34" s="8"/>
      <c r="E34" s="137"/>
      <c r="F34" s="137"/>
      <c r="G34" s="137"/>
      <c r="H34" s="139"/>
      <c r="I34" s="139"/>
      <c r="J34" s="139"/>
      <c r="K34" s="139"/>
      <c r="L34" s="139"/>
      <c r="M34" s="139"/>
      <c r="N34" s="14"/>
      <c r="O34" s="33">
        <f t="shared" si="10"/>
        <v>0</v>
      </c>
      <c r="P34" s="3"/>
      <c r="T34" s="138"/>
      <c r="U34" s="149"/>
      <c r="V34" s="138"/>
      <c r="W34" s="129" t="str">
        <f t="shared" si="11"/>
        <v>Unfilled fields on left</v>
      </c>
      <c r="X34" s="6"/>
      <c r="Y34" s="13"/>
      <c r="Z34" s="153" t="str">
        <f t="shared" si="9"/>
        <v/>
      </c>
    </row>
    <row r="35" spans="2:26">
      <c r="C35" s="10"/>
      <c r="D35" s="10"/>
      <c r="E35" s="11"/>
      <c r="F35" s="10"/>
      <c r="H35" s="12"/>
      <c r="I35" s="12"/>
      <c r="J35" s="12"/>
      <c r="K35" s="12"/>
      <c r="L35" s="12"/>
      <c r="M35" s="12"/>
      <c r="N35" s="12"/>
      <c r="O35" s="12"/>
      <c r="P35" s="3"/>
      <c r="T35" s="12"/>
      <c r="U35" s="15"/>
      <c r="V35" s="12"/>
      <c r="W35" s="28"/>
      <c r="Z35" s="3"/>
    </row>
    <row r="36" spans="2:26">
      <c r="P36" s="3"/>
      <c r="V36" s="25" t="s">
        <v>356</v>
      </c>
      <c r="W36" s="131">
        <f>SUM(W4:W35)</f>
        <v>0</v>
      </c>
      <c r="Z36" s="3"/>
    </row>
    <row r="37" spans="2:26">
      <c r="B37" s="126" t="s">
        <v>357</v>
      </c>
      <c r="C37" s="122"/>
      <c r="D37" s="122"/>
      <c r="E37" s="122"/>
      <c r="P37" s="3"/>
      <c r="Z37" s="3"/>
    </row>
    <row r="38" spans="2:26">
      <c r="B38" s="9" t="s">
        <v>358</v>
      </c>
      <c r="C38" s="8" t="s">
        <v>359</v>
      </c>
      <c r="D38" s="8" t="s">
        <v>360</v>
      </c>
      <c r="E38" s="8"/>
    </row>
    <row r="39" spans="2:26">
      <c r="B39" s="9"/>
      <c r="C39" s="9"/>
      <c r="D39" s="9"/>
      <c r="E39" s="9"/>
    </row>
    <row r="40" spans="2:26">
      <c r="B40" s="9"/>
      <c r="C40" s="9"/>
      <c r="D40" s="9"/>
      <c r="E40" s="9"/>
    </row>
    <row r="41" spans="2:26">
      <c r="B41" s="9"/>
      <c r="C41" s="9"/>
      <c r="D41" s="9"/>
      <c r="E41" s="9"/>
    </row>
    <row r="42" spans="2:26">
      <c r="E42" s="3"/>
      <c r="H42" s="3"/>
    </row>
    <row r="43" spans="2:26">
      <c r="E43" s="3"/>
      <c r="H43" s="3"/>
    </row>
    <row r="44" spans="2:26">
      <c r="E44" s="3"/>
      <c r="H44" s="3"/>
    </row>
    <row r="45" spans="2:26">
      <c r="E45" s="3"/>
      <c r="H45" s="3"/>
    </row>
    <row r="46" spans="2:26">
      <c r="E46" s="3"/>
      <c r="H46" s="3"/>
    </row>
    <row r="47" spans="2:26">
      <c r="E47" s="3"/>
      <c r="H47" s="3"/>
    </row>
    <row r="48" spans="2:26">
      <c r="E48" s="3"/>
      <c r="H48" s="3"/>
    </row>
    <row r="49" spans="5:8">
      <c r="E49" s="3"/>
      <c r="H49" s="3"/>
    </row>
    <row r="50" spans="5:8">
      <c r="E50" s="3"/>
      <c r="H50" s="3"/>
    </row>
    <row r="51" spans="5:8">
      <c r="E51" s="3"/>
      <c r="H51" s="3"/>
    </row>
    <row r="52" spans="5:8">
      <c r="E52" s="3"/>
      <c r="H52" s="3"/>
    </row>
    <row r="53" spans="5:8">
      <c r="E53" s="3"/>
      <c r="H53" s="3"/>
    </row>
    <row r="54" spans="5:8">
      <c r="E54" s="3"/>
      <c r="H54" s="3"/>
    </row>
  </sheetData>
  <dataValidations count="2">
    <dataValidation type="list" allowBlank="1" showInputMessage="1" showErrorMessage="1" sqref="D5 D7:D16 D18:D21 D24:D34" xr:uid="{4F7529DE-C0D9-465B-B434-19856CAF002C}">
      <formula1>"tonnes/yr, MWh/yr (LHV)"</formula1>
    </dataValidation>
    <dataValidation type="custom" allowBlank="1" showInputMessage="1" showErrorMessage="1" error="Please do not change" sqref="Z24:Z34 Z19:Z21 Z8:Z16 Z5 W36 W24:W34 W8:W16 O5 O8:O16 O19:P19 O20:O21 R19:S21 O24:O34" xr:uid="{82965AF5-AB74-4FEC-AEE6-F7DC36288DC9}">
      <formula1>"Please do not change"</formula1>
    </dataValidation>
  </dataValidations>
  <pageMargins left="0.70000000000000007" right="0.70000000000000007" top="0.75" bottom="0.75" header="0.30000000000000004" footer="0.30000000000000004"/>
  <pageSetup paperSize="9" orientation="portrait" horizontalDpi="0" verticalDpi="0" r:id="rId1"/>
  <ignoredErrors>
    <ignoredError sqref="P29:V34 P28:U28 P5:S5" unlockedFormula="1"/>
  </ignoredErrors>
  <drawing r:id="rId2"/>
  <legacyDrawing r:id="rId3"/>
  <extLst>
    <ext xmlns:x14="http://schemas.microsoft.com/office/spreadsheetml/2009/9/main" uri="{78C0D931-6437-407d-A8EE-F0AAD7539E65}">
      <x14:conditionalFormattings>
        <x14:conditionalFormatting xmlns:xm="http://schemas.microsoft.com/office/excel/2006/main">
          <x14:cfRule type="expression" priority="1" id="{E540D6F8-7DFE-42AB-90FE-A920D53F96A2}">
            <xm:f>OR(Guidance!$C$19="Yes",Guidance!$C$19="Not applicable",Guidance!$C$19="")</xm:f>
            <x14:dxf>
              <font>
                <color theme="0"/>
              </font>
              <fill>
                <patternFill>
                  <bgColor theme="0"/>
                </patternFill>
              </fill>
              <border>
                <left/>
                <right/>
                <top/>
                <bottom/>
                <vertical/>
                <horizontal/>
              </border>
            </x14:dxf>
          </x14:cfRule>
          <xm:sqref>A1</xm:sqref>
        </x14:conditionalFormatting>
        <x14:conditionalFormatting xmlns:xm="http://schemas.microsoft.com/office/excel/2006/main">
          <x14:cfRule type="expression" priority="119" id="{9FDBBD48-584F-4CB7-B300-2EC20BCDB88A}">
            <xm:f>Guidance!$C$19="No"</xm:f>
            <x14:dxf>
              <font>
                <color theme="0"/>
              </font>
              <fill>
                <patternFill>
                  <bgColor theme="0"/>
                </patternFill>
              </fill>
              <border>
                <left/>
                <right/>
                <top/>
                <bottom/>
                <vertical/>
                <horizontal/>
              </border>
            </x14:dxf>
          </x14:cfRule>
          <xm:sqref>A2:Z100</xm:sqref>
        </x14:conditionalFormatting>
      </x14:conditionalFormattings>
    </ext>
  </extLs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5">
    <tabColor theme="9" tint="0.79998168889431442"/>
  </sheetPr>
  <dimension ref="A1:Z54"/>
  <sheetViews>
    <sheetView showGridLines="0" zoomScale="85" zoomScaleNormal="85" workbookViewId="0"/>
  </sheetViews>
  <sheetFormatPr defaultColWidth="7.28515625" defaultRowHeight="15"/>
  <cols>
    <col min="1" max="1" width="5.28515625" style="3" customWidth="1"/>
    <col min="2" max="2" width="25" style="3" bestFit="1" customWidth="1"/>
    <col min="3" max="3" width="39" style="3" bestFit="1" customWidth="1"/>
    <col min="4" max="4" width="14.42578125" style="3" customWidth="1"/>
    <col min="5" max="5" width="15.28515625" style="5" customWidth="1"/>
    <col min="6" max="6" width="18.140625" style="3" customWidth="1"/>
    <col min="7" max="7" width="17" style="3" customWidth="1"/>
    <col min="8" max="8" width="11.85546875" style="4" customWidth="1"/>
    <col min="9" max="9" width="13.5703125" style="4" customWidth="1"/>
    <col min="10" max="10" width="16.42578125" style="4" customWidth="1"/>
    <col min="11" max="11" width="11" style="4" customWidth="1"/>
    <col min="12" max="12" width="12.28515625" style="4" customWidth="1"/>
    <col min="13" max="13" width="13" style="4" customWidth="1"/>
    <col min="14" max="14" width="16.5703125" style="4" customWidth="1"/>
    <col min="15" max="15" width="14" style="4" customWidth="1"/>
    <col min="16" max="16" width="19.140625" customWidth="1"/>
    <col min="17" max="17" width="5.85546875" style="3" customWidth="1"/>
    <col min="18" max="18" width="16" style="3" customWidth="1"/>
    <col min="19" max="19" width="19.7109375" style="3" customWidth="1"/>
    <col min="20" max="21" width="20.7109375" style="4" customWidth="1"/>
    <col min="22" max="22" width="16.28515625" style="4" customWidth="1"/>
    <col min="23" max="23" width="22.7109375" style="27" customWidth="1"/>
    <col min="24" max="24" width="7.28515625" style="3" customWidth="1"/>
    <col min="25" max="25" width="21.28515625" style="3" customWidth="1"/>
    <col min="27" max="16384" width="7.28515625" style="3"/>
  </cols>
  <sheetData>
    <row r="1" spans="1:26">
      <c r="A1" s="150" t="s">
        <v>400</v>
      </c>
    </row>
    <row r="2" spans="1:26" ht="94.5" customHeight="1" thickBot="1">
      <c r="B2" s="2" t="s">
        <v>298</v>
      </c>
      <c r="C2" s="2" t="s">
        <v>299</v>
      </c>
      <c r="D2" s="2" t="s">
        <v>23</v>
      </c>
      <c r="E2" s="7" t="s">
        <v>300</v>
      </c>
      <c r="F2" s="2" t="s">
        <v>301</v>
      </c>
      <c r="G2" s="2" t="s">
        <v>302</v>
      </c>
      <c r="H2" s="2" t="s">
        <v>303</v>
      </c>
      <c r="I2" s="2" t="s">
        <v>304</v>
      </c>
      <c r="J2" s="2" t="s">
        <v>305</v>
      </c>
      <c r="K2" s="2" t="s">
        <v>306</v>
      </c>
      <c r="L2" s="2" t="s">
        <v>307</v>
      </c>
      <c r="M2" s="2" t="s">
        <v>308</v>
      </c>
      <c r="N2" s="2" t="s">
        <v>309</v>
      </c>
      <c r="O2" s="2" t="s">
        <v>310</v>
      </c>
      <c r="P2" s="2" t="s">
        <v>311</v>
      </c>
      <c r="Q2" s="2"/>
      <c r="R2" s="26" t="s">
        <v>312</v>
      </c>
      <c r="S2" s="2" t="s">
        <v>313</v>
      </c>
      <c r="T2" s="2" t="s">
        <v>314</v>
      </c>
      <c r="U2" s="2" t="s">
        <v>315</v>
      </c>
      <c r="V2" s="2" t="s">
        <v>316</v>
      </c>
      <c r="W2" s="26" t="s">
        <v>317</v>
      </c>
      <c r="X2" s="26"/>
      <c r="Y2" s="2" t="s">
        <v>318</v>
      </c>
    </row>
    <row r="3" spans="1:26" ht="15.75" thickTop="1"/>
    <row r="4" spans="1:26">
      <c r="B4" s="126" t="s">
        <v>319</v>
      </c>
      <c r="C4" s="122"/>
      <c r="D4" s="122"/>
      <c r="E4" s="123"/>
      <c r="F4" s="122"/>
      <c r="G4" s="124"/>
      <c r="H4" s="125"/>
      <c r="I4" s="125"/>
      <c r="J4" s="125"/>
      <c r="K4" s="125"/>
      <c r="L4" s="125"/>
      <c r="M4" s="125"/>
      <c r="N4" s="125"/>
      <c r="O4" s="125"/>
      <c r="P4" s="125"/>
      <c r="Q4" s="125"/>
      <c r="R4" s="125"/>
      <c r="S4" s="125"/>
      <c r="T4" s="125"/>
      <c r="U4" s="125"/>
      <c r="V4" s="125"/>
      <c r="W4" s="125"/>
      <c r="X4" s="125"/>
      <c r="Y4" s="125"/>
      <c r="Z4" s="3"/>
    </row>
    <row r="5" spans="1:26">
      <c r="B5" s="9" t="s">
        <v>320</v>
      </c>
      <c r="C5" s="128" t="str">
        <f>'Jet distribution 1'!C19</f>
        <v>e.g. Jet fuel</v>
      </c>
      <c r="D5" s="8" t="s">
        <v>322</v>
      </c>
      <c r="E5" s="139"/>
      <c r="F5" s="137"/>
      <c r="G5" s="137"/>
      <c r="H5" s="139"/>
      <c r="I5" s="139" t="s">
        <v>190</v>
      </c>
      <c r="J5" s="139"/>
      <c r="K5" s="139"/>
      <c r="L5" s="139"/>
      <c r="M5" s="139"/>
      <c r="N5" s="14"/>
      <c r="O5" s="33">
        <f t="shared" ref="O5" si="0">IF($D5="MWh/yr (LHV)",$E5,$J5*$E5*(1-$L5)/3.6)</f>
        <v>0</v>
      </c>
      <c r="P5" s="3"/>
      <c r="T5" s="3"/>
      <c r="U5" s="3"/>
      <c r="V5" s="3"/>
      <c r="W5" s="3"/>
      <c r="Z5" s="153" t="str">
        <f>IF(AND(C5&lt;&gt;"",OR(E5="",J5="",L5="")),"Missing information in this row","")</f>
        <v>Missing information in this row</v>
      </c>
    </row>
    <row r="6" spans="1:26">
      <c r="E6" s="10"/>
      <c r="F6" s="10"/>
      <c r="G6" s="10"/>
      <c r="H6" s="10"/>
      <c r="I6" s="10"/>
      <c r="J6" s="10"/>
      <c r="K6" s="10"/>
      <c r="L6" s="10"/>
      <c r="M6" s="10"/>
      <c r="N6" s="3"/>
      <c r="O6" s="3"/>
      <c r="P6" s="3"/>
      <c r="T6" s="3"/>
      <c r="U6" s="3"/>
      <c r="V6" s="3"/>
      <c r="W6" s="3"/>
      <c r="Z6" s="3"/>
    </row>
    <row r="7" spans="1:26">
      <c r="B7" s="126" t="s">
        <v>323</v>
      </c>
      <c r="C7" s="122"/>
      <c r="D7" s="122"/>
      <c r="E7" s="123"/>
      <c r="F7" s="122"/>
      <c r="G7" s="122"/>
      <c r="H7" s="125"/>
      <c r="I7" s="125"/>
      <c r="J7" s="125"/>
      <c r="K7" s="125"/>
      <c r="L7" s="125"/>
      <c r="M7" s="125"/>
      <c r="N7" s="125"/>
      <c r="O7" s="125"/>
      <c r="P7" s="125"/>
      <c r="Q7" s="125"/>
      <c r="R7" s="125"/>
      <c r="S7" s="125"/>
      <c r="T7" s="125"/>
      <c r="U7" s="125"/>
      <c r="V7" s="125"/>
      <c r="W7" s="125"/>
      <c r="X7" s="125"/>
      <c r="Y7" s="125"/>
      <c r="Z7" s="3"/>
    </row>
    <row r="8" spans="1:26">
      <c r="B8" s="127" t="s">
        <v>324</v>
      </c>
      <c r="C8" s="128" t="s">
        <v>325</v>
      </c>
      <c r="D8" s="8" t="s">
        <v>326</v>
      </c>
      <c r="E8" s="139"/>
      <c r="F8" s="137"/>
      <c r="G8" s="137"/>
      <c r="H8" s="139"/>
      <c r="I8" s="139"/>
      <c r="J8" s="139"/>
      <c r="K8" s="139"/>
      <c r="L8" s="139"/>
      <c r="M8" s="139"/>
      <c r="N8" s="14"/>
      <c r="O8" s="33">
        <f t="shared" ref="O8:O16" si="1">IF($D8="MWh/yr (LHV)",$E8,$J8*$E8*(1-$L8)/3.6)</f>
        <v>0</v>
      </c>
      <c r="P8" s="3"/>
      <c r="T8" s="141" t="str">
        <f t="shared" ref="T8:T16" si="2">IF(B8="", "", IF(D8="MWh/yr (LHV)", "Use column to right", "Enter data here"))</f>
        <v>Use column to right</v>
      </c>
      <c r="U8" s="141" t="str">
        <f t="shared" ref="U8:U16" si="3">IF(B8="", "", IF(D8="MWh/yr (LHV)", "Enter data here", "Use column to left"))</f>
        <v>Enter data here</v>
      </c>
      <c r="V8" s="138" t="s">
        <v>327</v>
      </c>
      <c r="W8" s="129" t="str">
        <f t="shared" ref="W8:W16" si="4">IFERROR(IF(D8="tonnes/yr", $T8*$E8/($O$19*3.6), $U8*$E8*3.6/($O$19*3.6)), "Unfilled fields on left")</f>
        <v>Unfilled fields on left</v>
      </c>
      <c r="Y8" s="13"/>
      <c r="Z8" s="153" t="str">
        <f t="shared" ref="Z8:Z16" si="5">IF(AND(C8&lt;&gt;"",OR(E8="",J8="",L8="",T8="Enter data here",U8="Enter data here")),"Missing information in this row. Leave the 'Description of input/output' (Column C) blank for this row if it is not used in this module","")</f>
        <v>Missing information in this row. Leave the 'Description of input/output' (Column C) blank for this row if it is not used in this module</v>
      </c>
    </row>
    <row r="9" spans="1:26">
      <c r="B9" s="127" t="s">
        <v>324</v>
      </c>
      <c r="C9" s="128" t="s">
        <v>328</v>
      </c>
      <c r="D9" s="8" t="s">
        <v>326</v>
      </c>
      <c r="E9" s="139"/>
      <c r="F9" s="137"/>
      <c r="G9" s="137"/>
      <c r="H9" s="139"/>
      <c r="I9" s="139"/>
      <c r="J9" s="139"/>
      <c r="K9" s="139"/>
      <c r="L9" s="139"/>
      <c r="M9" s="139"/>
      <c r="N9" s="14"/>
      <c r="O9" s="33">
        <f t="shared" si="1"/>
        <v>0</v>
      </c>
      <c r="P9" s="3"/>
      <c r="T9" s="141" t="str">
        <f t="shared" si="2"/>
        <v>Use column to right</v>
      </c>
      <c r="U9" s="141" t="str">
        <f t="shared" si="3"/>
        <v>Enter data here</v>
      </c>
      <c r="V9" s="138" t="s">
        <v>327</v>
      </c>
      <c r="W9" s="129" t="str">
        <f t="shared" si="4"/>
        <v>Unfilled fields on left</v>
      </c>
      <c r="Y9" s="13"/>
      <c r="Z9" s="153" t="str">
        <f t="shared" si="5"/>
        <v>Missing information in this row. Leave the 'Description of input/output' (Column C) blank for this row if it is not used in this module</v>
      </c>
    </row>
    <row r="10" spans="1:26" s="6" customFormat="1">
      <c r="B10" s="127" t="s">
        <v>324</v>
      </c>
      <c r="C10" s="128" t="s">
        <v>329</v>
      </c>
      <c r="D10" s="8" t="s">
        <v>322</v>
      </c>
      <c r="E10" s="137"/>
      <c r="F10" s="137"/>
      <c r="G10" s="137"/>
      <c r="H10" s="139"/>
      <c r="I10" s="139"/>
      <c r="J10" s="139"/>
      <c r="K10" s="139"/>
      <c r="L10" s="139"/>
      <c r="M10" s="139"/>
      <c r="N10" s="14"/>
      <c r="O10" s="33">
        <f t="shared" si="1"/>
        <v>0</v>
      </c>
      <c r="P10" s="3"/>
      <c r="Q10" s="3"/>
      <c r="R10" s="3"/>
      <c r="S10" s="3"/>
      <c r="T10" s="141" t="str">
        <f t="shared" si="2"/>
        <v>Enter data here</v>
      </c>
      <c r="U10" s="141" t="str">
        <f t="shared" si="3"/>
        <v>Use column to left</v>
      </c>
      <c r="V10" s="138" t="s">
        <v>327</v>
      </c>
      <c r="W10" s="129" t="str">
        <f t="shared" si="4"/>
        <v>Unfilled fields on left</v>
      </c>
      <c r="Y10" s="17"/>
      <c r="Z10" s="153" t="str">
        <f t="shared" si="5"/>
        <v>Missing information in this row. Leave the 'Description of input/output' (Column C) blank for this row if it is not used in this module</v>
      </c>
    </row>
    <row r="11" spans="1:26" s="6" customFormat="1">
      <c r="B11" s="127" t="s">
        <v>324</v>
      </c>
      <c r="C11" s="128" t="s">
        <v>330</v>
      </c>
      <c r="D11" s="8" t="s">
        <v>322</v>
      </c>
      <c r="E11" s="137"/>
      <c r="F11" s="137"/>
      <c r="G11" s="137"/>
      <c r="H11" s="139"/>
      <c r="I11" s="139"/>
      <c r="J11" s="139"/>
      <c r="K11" s="139"/>
      <c r="L11" s="139"/>
      <c r="M11" s="139"/>
      <c r="N11" s="14"/>
      <c r="O11" s="33">
        <f t="shared" si="1"/>
        <v>0</v>
      </c>
      <c r="P11" s="3"/>
      <c r="Q11" s="3"/>
      <c r="R11" s="3"/>
      <c r="S11" s="3"/>
      <c r="T11" s="141" t="str">
        <f t="shared" si="2"/>
        <v>Enter data here</v>
      </c>
      <c r="U11" s="141" t="str">
        <f t="shared" si="3"/>
        <v>Use column to left</v>
      </c>
      <c r="V11" s="138" t="s">
        <v>327</v>
      </c>
      <c r="W11" s="129" t="str">
        <f t="shared" si="4"/>
        <v>Unfilled fields on left</v>
      </c>
      <c r="Y11" s="17"/>
      <c r="Z11" s="153" t="str">
        <f t="shared" si="5"/>
        <v>Missing information in this row. Leave the 'Description of input/output' (Column C) blank for this row if it is not used in this module</v>
      </c>
    </row>
    <row r="12" spans="1:26">
      <c r="B12" s="127" t="s">
        <v>331</v>
      </c>
      <c r="C12" s="128" t="s">
        <v>332</v>
      </c>
      <c r="D12" s="8" t="s">
        <v>322</v>
      </c>
      <c r="E12" s="137"/>
      <c r="F12" s="137"/>
      <c r="G12" s="137"/>
      <c r="H12" s="139"/>
      <c r="I12" s="139"/>
      <c r="J12" s="139"/>
      <c r="K12" s="139"/>
      <c r="L12" s="139"/>
      <c r="M12" s="139"/>
      <c r="N12" s="14"/>
      <c r="O12" s="33">
        <f t="shared" si="1"/>
        <v>0</v>
      </c>
      <c r="P12" s="3"/>
      <c r="T12" s="141" t="str">
        <f t="shared" si="2"/>
        <v>Enter data here</v>
      </c>
      <c r="U12" s="141" t="str">
        <f t="shared" si="3"/>
        <v>Use column to left</v>
      </c>
      <c r="V12" s="138" t="s">
        <v>327</v>
      </c>
      <c r="W12" s="129" t="str">
        <f t="shared" si="4"/>
        <v>Unfilled fields on left</v>
      </c>
      <c r="Y12" s="17"/>
      <c r="Z12" s="153" t="str">
        <f t="shared" si="5"/>
        <v>Missing information in this row. Leave the 'Description of input/output' (Column C) blank for this row if it is not used in this module</v>
      </c>
    </row>
    <row r="13" spans="1:26">
      <c r="B13" s="127" t="s">
        <v>331</v>
      </c>
      <c r="C13" s="128" t="s">
        <v>333</v>
      </c>
      <c r="D13" s="8" t="s">
        <v>322</v>
      </c>
      <c r="E13" s="137"/>
      <c r="F13" s="137"/>
      <c r="G13" s="137"/>
      <c r="H13" s="139"/>
      <c r="I13" s="139"/>
      <c r="J13" s="139"/>
      <c r="K13" s="139"/>
      <c r="L13" s="139"/>
      <c r="M13" s="139"/>
      <c r="N13" s="14"/>
      <c r="O13" s="33">
        <f t="shared" si="1"/>
        <v>0</v>
      </c>
      <c r="P13" s="3"/>
      <c r="T13" s="141" t="str">
        <f t="shared" si="2"/>
        <v>Enter data here</v>
      </c>
      <c r="U13" s="141" t="str">
        <f t="shared" si="3"/>
        <v>Use column to left</v>
      </c>
      <c r="V13" s="138" t="s">
        <v>327</v>
      </c>
      <c r="W13" s="129" t="str">
        <f t="shared" si="4"/>
        <v>Unfilled fields on left</v>
      </c>
      <c r="Y13" s="17"/>
      <c r="Z13" s="153" t="str">
        <f t="shared" si="5"/>
        <v>Missing information in this row. Leave the 'Description of input/output' (Column C) blank for this row if it is not used in this module</v>
      </c>
    </row>
    <row r="14" spans="1:26">
      <c r="B14" s="127" t="s">
        <v>334</v>
      </c>
      <c r="C14" s="128" t="s">
        <v>335</v>
      </c>
      <c r="D14" s="8" t="s">
        <v>322</v>
      </c>
      <c r="E14" s="137"/>
      <c r="F14" s="137"/>
      <c r="G14" s="137"/>
      <c r="H14" s="139"/>
      <c r="I14" s="139"/>
      <c r="J14" s="139"/>
      <c r="K14" s="139"/>
      <c r="L14" s="139"/>
      <c r="M14" s="139"/>
      <c r="N14" s="14"/>
      <c r="O14" s="33">
        <f t="shared" si="1"/>
        <v>0</v>
      </c>
      <c r="P14" s="3"/>
      <c r="T14" s="141" t="str">
        <f t="shared" si="2"/>
        <v>Enter data here</v>
      </c>
      <c r="U14" s="141" t="str">
        <f t="shared" si="3"/>
        <v>Use column to left</v>
      </c>
      <c r="V14" s="138" t="s">
        <v>327</v>
      </c>
      <c r="W14" s="129" t="str">
        <f t="shared" si="4"/>
        <v>Unfilled fields on left</v>
      </c>
      <c r="Y14" s="17"/>
      <c r="Z14" s="153" t="str">
        <f t="shared" si="5"/>
        <v>Missing information in this row. Leave the 'Description of input/output' (Column C) blank for this row if it is not used in this module</v>
      </c>
    </row>
    <row r="15" spans="1:26">
      <c r="B15" s="127" t="s">
        <v>334</v>
      </c>
      <c r="C15" s="128" t="s">
        <v>336</v>
      </c>
      <c r="D15" s="8" t="s">
        <v>322</v>
      </c>
      <c r="E15" s="137"/>
      <c r="F15" s="137"/>
      <c r="G15" s="137"/>
      <c r="H15" s="139"/>
      <c r="I15" s="139"/>
      <c r="J15" s="139"/>
      <c r="K15" s="139"/>
      <c r="L15" s="139"/>
      <c r="M15" s="139"/>
      <c r="N15" s="14"/>
      <c r="O15" s="33">
        <f t="shared" si="1"/>
        <v>0</v>
      </c>
      <c r="P15" s="3"/>
      <c r="T15" s="141" t="str">
        <f t="shared" si="2"/>
        <v>Enter data here</v>
      </c>
      <c r="U15" s="141" t="str">
        <f t="shared" si="3"/>
        <v>Use column to left</v>
      </c>
      <c r="V15" s="138" t="s">
        <v>327</v>
      </c>
      <c r="W15" s="129" t="str">
        <f t="shared" si="4"/>
        <v>Unfilled fields on left</v>
      </c>
      <c r="Y15" s="17"/>
      <c r="Z15" s="153" t="str">
        <f t="shared" si="5"/>
        <v>Missing information in this row. Leave the 'Description of input/output' (Column C) blank for this row if it is not used in this module</v>
      </c>
    </row>
    <row r="16" spans="1:26">
      <c r="B16" s="8"/>
      <c r="C16" s="9"/>
      <c r="D16" s="8"/>
      <c r="E16" s="137"/>
      <c r="F16" s="137"/>
      <c r="G16" s="137"/>
      <c r="H16" s="139"/>
      <c r="I16" s="139"/>
      <c r="J16" s="139"/>
      <c r="K16" s="139"/>
      <c r="L16" s="139"/>
      <c r="M16" s="139"/>
      <c r="N16" s="14"/>
      <c r="O16" s="33">
        <f t="shared" si="1"/>
        <v>0</v>
      </c>
      <c r="P16" s="3"/>
      <c r="T16" s="141" t="str">
        <f t="shared" si="2"/>
        <v/>
      </c>
      <c r="U16" s="141" t="str">
        <f t="shared" si="3"/>
        <v/>
      </c>
      <c r="V16" s="138" t="s">
        <v>327</v>
      </c>
      <c r="W16" s="129" t="str">
        <f t="shared" si="4"/>
        <v>Unfilled fields on left</v>
      </c>
      <c r="Y16" s="17"/>
      <c r="Z16" s="153" t="str">
        <f t="shared" si="5"/>
        <v/>
      </c>
    </row>
    <row r="17" spans="2:26">
      <c r="E17" s="10"/>
      <c r="F17" s="10"/>
      <c r="G17" s="10"/>
      <c r="H17" s="10"/>
      <c r="I17" s="10"/>
      <c r="J17" s="10"/>
      <c r="K17" s="10"/>
      <c r="L17" s="10"/>
      <c r="M17" s="10"/>
      <c r="N17" s="3"/>
      <c r="O17" s="3"/>
      <c r="P17" s="3"/>
      <c r="T17" s="3"/>
      <c r="U17" s="3"/>
      <c r="V17" s="3"/>
      <c r="W17" s="3"/>
      <c r="Z17" s="3"/>
    </row>
    <row r="18" spans="2:26">
      <c r="B18" s="126" t="s">
        <v>337</v>
      </c>
      <c r="C18" s="122"/>
      <c r="D18" s="122"/>
      <c r="E18" s="123"/>
      <c r="F18" s="122"/>
      <c r="G18" s="122"/>
      <c r="H18" s="125"/>
      <c r="I18" s="125"/>
      <c r="J18" s="125"/>
      <c r="K18" s="125"/>
      <c r="L18" s="125"/>
      <c r="M18" s="125"/>
      <c r="N18" s="125"/>
      <c r="O18" s="125"/>
      <c r="P18" s="125"/>
      <c r="Q18" s="125"/>
      <c r="R18" s="125"/>
      <c r="S18" s="125"/>
      <c r="T18" s="125"/>
      <c r="U18" s="125"/>
      <c r="V18" s="125"/>
      <c r="W18" s="125"/>
      <c r="X18" s="125"/>
      <c r="Y18" s="125"/>
      <c r="Z18" s="3"/>
    </row>
    <row r="19" spans="2:26">
      <c r="B19" s="9" t="s">
        <v>338</v>
      </c>
      <c r="C19" s="128" t="s">
        <v>398</v>
      </c>
      <c r="D19" s="8" t="s">
        <v>322</v>
      </c>
      <c r="E19" s="137"/>
      <c r="F19" s="137"/>
      <c r="G19" s="137"/>
      <c r="H19" s="137"/>
      <c r="I19" s="137" t="s">
        <v>190</v>
      </c>
      <c r="J19" s="137"/>
      <c r="K19" s="137"/>
      <c r="L19" s="137"/>
      <c r="M19" s="137"/>
      <c r="N19" s="14"/>
      <c r="O19" s="33">
        <f t="shared" ref="O19:O27" si="6">IF($D19="MWh/yr (LHV)",$E19,$J19*$E19*(1-$L19)/3.6)</f>
        <v>0</v>
      </c>
      <c r="P19" s="148" t="str">
        <f>IFERROR(O19/O5,"")</f>
        <v/>
      </c>
      <c r="R19" s="33">
        <f>IF($D19="MWh/yr (LHV)",$E19,$E19*MAX(0, $J19*(1-$L19)-2.441*$L19)/kWh_to_MJ)</f>
        <v>0</v>
      </c>
      <c r="S19" s="147" t="str">
        <f>IFERROR(R19/(SUM($R$19:$R$21)),"")</f>
        <v/>
      </c>
      <c r="T19" s="149"/>
      <c r="U19" s="149"/>
      <c r="V19" s="149"/>
      <c r="W19" s="130"/>
      <c r="Y19" s="13"/>
      <c r="Z19" s="153" t="str">
        <f>IF(AND(C19&lt;&gt;"",OR(E19="",J19="",L19="")),"Missing information in this row","")</f>
        <v>Missing information in this row</v>
      </c>
    </row>
    <row r="20" spans="2:26" s="6" customFormat="1">
      <c r="B20" s="127" t="s">
        <v>339</v>
      </c>
      <c r="C20" s="128" t="s">
        <v>340</v>
      </c>
      <c r="D20" s="8" t="s">
        <v>322</v>
      </c>
      <c r="E20" s="137"/>
      <c r="F20" s="137"/>
      <c r="G20" s="137"/>
      <c r="H20" s="139"/>
      <c r="I20" s="139"/>
      <c r="J20" s="139"/>
      <c r="K20" s="139"/>
      <c r="L20" s="139"/>
      <c r="M20" s="139"/>
      <c r="N20" s="14"/>
      <c r="O20" s="33">
        <f t="shared" si="6"/>
        <v>0</v>
      </c>
      <c r="P20" s="3"/>
      <c r="Q20" s="3"/>
      <c r="R20" s="33">
        <f>IF($D20="MWh/yr (LHV)",$E20,$E20*MAX(0, $J20*(1-$L20)-2.441*$L20)/kWh_to_MJ)</f>
        <v>0</v>
      </c>
      <c r="S20" s="147" t="str">
        <f>IFERROR(R20/(SUM($R$19:$R$21)),"")</f>
        <v/>
      </c>
      <c r="T20" s="149"/>
      <c r="U20" s="149"/>
      <c r="V20" s="149"/>
      <c r="W20" s="130"/>
      <c r="Y20" s="13"/>
      <c r="Z20" s="153" t="str">
        <f>IF(AND(C20&lt;&gt;"",OR(E20="",J20="",L20="")),"Missing information in this row. Leave the 'Description of input/output' (Column C) blank for this row if it is not used in this module","")</f>
        <v>Missing information in this row. Leave the 'Description of input/output' (Column C) blank for this row if it is not used in this module</v>
      </c>
    </row>
    <row r="21" spans="2:26" s="6" customFormat="1">
      <c r="B21" s="127" t="s">
        <v>339</v>
      </c>
      <c r="C21" s="128" t="s">
        <v>340</v>
      </c>
      <c r="D21" s="8" t="s">
        <v>322</v>
      </c>
      <c r="E21" s="137"/>
      <c r="F21" s="137"/>
      <c r="G21" s="137"/>
      <c r="H21" s="139"/>
      <c r="I21" s="139"/>
      <c r="J21" s="139"/>
      <c r="K21" s="139"/>
      <c r="L21" s="139"/>
      <c r="M21" s="139"/>
      <c r="N21" s="14"/>
      <c r="O21" s="33">
        <f t="shared" si="6"/>
        <v>0</v>
      </c>
      <c r="P21" s="3"/>
      <c r="Q21" s="3"/>
      <c r="R21" s="33">
        <f>IF($D21="MWh/yr (LHV)",$E21,$E21*MAX(0, $J21*(1-$L21)-2.441*$L21)/kWh_to_MJ)</f>
        <v>0</v>
      </c>
      <c r="S21" s="147" t="str">
        <f>IFERROR(R21/(SUM($R$19:$R$21)),"")</f>
        <v/>
      </c>
      <c r="T21" s="149"/>
      <c r="U21" s="149"/>
      <c r="V21" s="149"/>
      <c r="W21" s="130"/>
      <c r="Y21" s="13"/>
      <c r="Z21" s="153" t="str">
        <f>IF(AND(C21&lt;&gt;"",OR(E21="",J21="",L21="")),"Missing information in this row. Leave the 'Description of input/output' (Column C) blank for this row if it is not used in this module","")</f>
        <v>Missing information in this row. Leave the 'Description of input/output' (Column C) blank for this row if it is not used in this module</v>
      </c>
    </row>
    <row r="22" spans="2:26" s="6" customFormat="1">
      <c r="E22" s="159"/>
      <c r="F22" s="159"/>
      <c r="G22" s="159"/>
      <c r="H22" s="159"/>
      <c r="I22" s="159"/>
      <c r="J22" s="159"/>
      <c r="K22" s="159"/>
      <c r="L22" s="159"/>
      <c r="M22" s="159"/>
    </row>
    <row r="23" spans="2:26">
      <c r="B23" s="126" t="s">
        <v>341</v>
      </c>
      <c r="C23" s="122"/>
      <c r="D23" s="122"/>
      <c r="E23" s="123"/>
      <c r="F23" s="122"/>
      <c r="G23" s="122"/>
      <c r="H23" s="125"/>
      <c r="I23" s="125"/>
      <c r="J23" s="125"/>
      <c r="K23" s="125"/>
      <c r="L23" s="125"/>
      <c r="M23" s="125"/>
      <c r="N23" s="125"/>
      <c r="O23" s="125"/>
      <c r="P23" s="125"/>
      <c r="Q23" s="125"/>
      <c r="R23" s="125"/>
      <c r="S23" s="125"/>
      <c r="T23" s="125"/>
      <c r="U23" s="125"/>
      <c r="V23" s="125"/>
      <c r="W23" s="125"/>
      <c r="X23" s="125"/>
      <c r="Y23" s="125"/>
      <c r="Z23" s="3"/>
    </row>
    <row r="24" spans="2:26" s="6" customFormat="1">
      <c r="B24" s="127" t="s">
        <v>342</v>
      </c>
      <c r="C24" s="128" t="s">
        <v>343</v>
      </c>
      <c r="D24" s="8" t="s">
        <v>322</v>
      </c>
      <c r="E24" s="137"/>
      <c r="F24" s="137"/>
      <c r="G24" s="137"/>
      <c r="H24" s="139"/>
      <c r="I24" s="139"/>
      <c r="J24" s="139"/>
      <c r="K24" s="139"/>
      <c r="L24" s="139"/>
      <c r="M24" s="139"/>
      <c r="N24" s="14"/>
      <c r="O24" s="33">
        <f t="shared" si="6"/>
        <v>0</v>
      </c>
      <c r="P24" s="3"/>
      <c r="Q24" s="3"/>
      <c r="R24" s="3"/>
      <c r="S24" s="3"/>
      <c r="T24" s="141" t="str">
        <f t="shared" ref="T24:T27" si="7">IF(B24="", "", IF(D24="MWh/yr (LHV)", "Use column to right", "Enter data here"))</f>
        <v>Enter data here</v>
      </c>
      <c r="U24" s="141" t="str">
        <f t="shared" ref="U24:U27" si="8">IF(B24="", "", IF(D24="MWh/yr (LHV)", "Enter data here", "Use column to left"))</f>
        <v>Use column to left</v>
      </c>
      <c r="V24" s="138" t="s">
        <v>344</v>
      </c>
      <c r="W24" s="129" t="str">
        <f>IFERROR(IF(D24="tonnes/yr", $T24*$E24/($O$19*3.6), $U24*$E24*3.6/($O$19*3.6)), "Unfilled fields on left")</f>
        <v>Unfilled fields on left</v>
      </c>
      <c r="Y24" s="13"/>
      <c r="Z24" s="153" t="str">
        <f t="shared" ref="Z24:Z34" si="9">IF(AND(C24&lt;&gt;"",OR(E24="",J24="",L24="",T24="Enter data here",U24="Enter data here")),"Missing information in this row. Leave the 'Description of input/output' (Column C) blank for this row if it is not used in this module","")</f>
        <v>Missing information in this row. Leave the 'Description of input/output' (Column C) blank for this row if it is not used in this module</v>
      </c>
    </row>
    <row r="25" spans="2:26" s="6" customFormat="1">
      <c r="B25" s="127" t="s">
        <v>342</v>
      </c>
      <c r="C25" s="128" t="s">
        <v>345</v>
      </c>
      <c r="D25" s="8" t="s">
        <v>322</v>
      </c>
      <c r="E25" s="137"/>
      <c r="F25" s="137"/>
      <c r="G25" s="137"/>
      <c r="H25" s="139"/>
      <c r="I25" s="139"/>
      <c r="J25" s="139"/>
      <c r="K25" s="139"/>
      <c r="L25" s="139"/>
      <c r="M25" s="139"/>
      <c r="N25" s="14"/>
      <c r="O25" s="33">
        <f t="shared" si="6"/>
        <v>0</v>
      </c>
      <c r="P25" s="3"/>
      <c r="Q25" s="3"/>
      <c r="R25" s="3"/>
      <c r="S25" s="3"/>
      <c r="T25" s="141" t="str">
        <f t="shared" si="7"/>
        <v>Enter data here</v>
      </c>
      <c r="U25" s="141" t="str">
        <f t="shared" si="8"/>
        <v>Use column to left</v>
      </c>
      <c r="V25" s="138" t="s">
        <v>344</v>
      </c>
      <c r="W25" s="129" t="str">
        <f>IFERROR(IF(D25="tonnes/yr", $T25*$E25/($O$19*3.6), $U25*$E25*3.6/($O$19*3.6)), "Unfilled fields on left")</f>
        <v>Unfilled fields on left</v>
      </c>
      <c r="Y25" s="13"/>
      <c r="Z25" s="153" t="str">
        <f t="shared" si="9"/>
        <v>Missing information in this row. Leave the 'Description of input/output' (Column C) blank for this row if it is not used in this module</v>
      </c>
    </row>
    <row r="26" spans="2:26" s="6" customFormat="1">
      <c r="B26" s="127" t="s">
        <v>346</v>
      </c>
      <c r="C26" s="128" t="s">
        <v>347</v>
      </c>
      <c r="D26" s="8" t="s">
        <v>322</v>
      </c>
      <c r="E26" s="137"/>
      <c r="F26" s="137"/>
      <c r="G26" s="137"/>
      <c r="H26" s="139"/>
      <c r="I26" s="139"/>
      <c r="J26" s="139"/>
      <c r="K26" s="139"/>
      <c r="L26" s="139"/>
      <c r="M26" s="139"/>
      <c r="N26" s="14"/>
      <c r="O26" s="33">
        <f t="shared" si="6"/>
        <v>0</v>
      </c>
      <c r="P26" s="3"/>
      <c r="Q26" s="3"/>
      <c r="R26" s="3"/>
      <c r="S26" s="3"/>
      <c r="T26" s="141" t="str">
        <f t="shared" si="7"/>
        <v>Enter data here</v>
      </c>
      <c r="U26" s="141" t="str">
        <f t="shared" si="8"/>
        <v>Use column to left</v>
      </c>
      <c r="V26" s="138" t="s">
        <v>344</v>
      </c>
      <c r="W26" s="129" t="str">
        <f>IFERROR(IF(D26="tonnes/yr", $T26*$E26/($O$19*3.6), $U26*$E26*3.6/($O$19*3.6)), "Unfilled fields on left")</f>
        <v>Unfilled fields on left</v>
      </c>
      <c r="Y26" s="13"/>
      <c r="Z26" s="153" t="str">
        <f t="shared" si="9"/>
        <v>Missing information in this row. Leave the 'Description of input/output' (Column C) blank for this row if it is not used in this module</v>
      </c>
    </row>
    <row r="27" spans="2:26" s="6" customFormat="1">
      <c r="B27" s="127" t="s">
        <v>346</v>
      </c>
      <c r="C27" s="128" t="s">
        <v>348</v>
      </c>
      <c r="D27" s="8" t="s">
        <v>322</v>
      </c>
      <c r="E27" s="137"/>
      <c r="F27" s="137"/>
      <c r="G27" s="137"/>
      <c r="H27" s="139"/>
      <c r="I27" s="139"/>
      <c r="J27" s="139"/>
      <c r="K27" s="139"/>
      <c r="L27" s="139"/>
      <c r="M27" s="139"/>
      <c r="N27" s="14"/>
      <c r="O27" s="33">
        <f t="shared" si="6"/>
        <v>0</v>
      </c>
      <c r="P27" s="3"/>
      <c r="Q27" s="3"/>
      <c r="R27" s="3"/>
      <c r="S27" s="3"/>
      <c r="T27" s="141" t="str">
        <f t="shared" si="7"/>
        <v>Enter data here</v>
      </c>
      <c r="U27" s="141" t="str">
        <f t="shared" si="8"/>
        <v>Use column to left</v>
      </c>
      <c r="V27" s="138" t="s">
        <v>344</v>
      </c>
      <c r="W27" s="129" t="str">
        <f>IFERROR(IF(D27="tonnes/yr", $T27*$E27/($O$19*3.6), $U27*$E27*3.6/($O$19*3.6)), "Unfilled fields on left")</f>
        <v>Unfilled fields on left</v>
      </c>
      <c r="Y27" s="13"/>
      <c r="Z27" s="153" t="str">
        <f t="shared" si="9"/>
        <v>Missing information in this row. Leave the 'Description of input/output' (Column C) blank for this row if it is not used in this module</v>
      </c>
    </row>
    <row r="28" spans="2:26" s="6" customFormat="1">
      <c r="B28" s="127" t="s">
        <v>349</v>
      </c>
      <c r="C28" s="128" t="s">
        <v>350</v>
      </c>
      <c r="D28" s="8" t="s">
        <v>322</v>
      </c>
      <c r="E28" s="137"/>
      <c r="F28" s="137"/>
      <c r="G28" s="137"/>
      <c r="H28" s="139"/>
      <c r="I28" s="139"/>
      <c r="J28" s="139"/>
      <c r="K28" s="139"/>
      <c r="L28" s="139"/>
      <c r="M28" s="139"/>
      <c r="N28" s="14"/>
      <c r="O28" s="33">
        <f t="shared" ref="O28:O34" si="10">IF($D28="MWh/yr (LHV)",$E28,$J28*$E28*(1-$L28)/3.6)</f>
        <v>0</v>
      </c>
      <c r="P28" s="3"/>
      <c r="Q28" s="3"/>
      <c r="R28" s="3"/>
      <c r="S28" s="3"/>
      <c r="T28" s="138">
        <v>1000</v>
      </c>
      <c r="U28" s="149"/>
      <c r="V28" s="138" t="s">
        <v>351</v>
      </c>
      <c r="W28" s="129" t="str">
        <f t="shared" ref="W28:W34" si="11">IFERROR(IF(D28="tonnes/yr", $T28*$E28/($O$19*3.6), $U28*$E28*3.6/($O$19*3.6)), "Unfilled fields on left")</f>
        <v>Unfilled fields on left</v>
      </c>
      <c r="Y28" s="13"/>
      <c r="Z28" s="153" t="str">
        <f t="shared" si="9"/>
        <v>Missing information in this row. Leave the 'Description of input/output' (Column C) blank for this row if it is not used in this module</v>
      </c>
    </row>
    <row r="29" spans="2:26" s="6" customFormat="1">
      <c r="B29" s="127" t="s">
        <v>352</v>
      </c>
      <c r="C29" s="128" t="s">
        <v>353</v>
      </c>
      <c r="D29" s="8" t="s">
        <v>322</v>
      </c>
      <c r="E29" s="137"/>
      <c r="F29" s="137"/>
      <c r="G29" s="137"/>
      <c r="H29" s="139"/>
      <c r="I29" s="139"/>
      <c r="J29" s="139"/>
      <c r="K29" s="139"/>
      <c r="L29" s="139"/>
      <c r="M29" s="139"/>
      <c r="N29" s="14"/>
      <c r="O29" s="33">
        <f t="shared" si="10"/>
        <v>0</v>
      </c>
      <c r="P29" s="3"/>
      <c r="Q29" s="3"/>
      <c r="R29" s="3"/>
      <c r="S29" s="3"/>
      <c r="T29" s="138">
        <v>28000</v>
      </c>
      <c r="U29" s="149"/>
      <c r="V29" s="138" t="s">
        <v>354</v>
      </c>
      <c r="W29" s="129" t="str">
        <f t="shared" si="11"/>
        <v>Unfilled fields on left</v>
      </c>
      <c r="Y29" s="13"/>
      <c r="Z29" s="153" t="str">
        <f t="shared" si="9"/>
        <v>Missing information in this row. Leave the 'Description of input/output' (Column C) blank for this row if it is not used in this module</v>
      </c>
    </row>
    <row r="30" spans="2:26" s="6" customFormat="1">
      <c r="B30" s="127" t="s">
        <v>352</v>
      </c>
      <c r="C30" s="128" t="s">
        <v>355</v>
      </c>
      <c r="D30" s="8" t="s">
        <v>322</v>
      </c>
      <c r="E30" s="137"/>
      <c r="F30" s="137"/>
      <c r="G30" s="137"/>
      <c r="H30" s="139"/>
      <c r="I30" s="139"/>
      <c r="J30" s="139"/>
      <c r="K30" s="139"/>
      <c r="L30" s="139"/>
      <c r="M30" s="139"/>
      <c r="N30" s="14"/>
      <c r="O30" s="33">
        <f t="shared" si="10"/>
        <v>0</v>
      </c>
      <c r="P30" s="3"/>
      <c r="Q30" s="3"/>
      <c r="R30" s="3"/>
      <c r="S30" s="3"/>
      <c r="T30" s="138">
        <v>265000</v>
      </c>
      <c r="U30" s="149"/>
      <c r="V30" s="138" t="s">
        <v>354</v>
      </c>
      <c r="W30" s="129" t="str">
        <f t="shared" si="11"/>
        <v>Unfilled fields on left</v>
      </c>
      <c r="Y30" s="13"/>
      <c r="Z30" s="153" t="str">
        <f t="shared" si="9"/>
        <v>Missing information in this row. Leave the 'Description of input/output' (Column C) blank for this row if it is not used in this module</v>
      </c>
    </row>
    <row r="31" spans="2:26" s="6" customFormat="1">
      <c r="B31" s="9"/>
      <c r="C31" s="8"/>
      <c r="D31" s="8"/>
      <c r="E31" s="137"/>
      <c r="F31" s="137"/>
      <c r="G31" s="137"/>
      <c r="H31" s="139"/>
      <c r="I31" s="139"/>
      <c r="J31" s="139"/>
      <c r="K31" s="139"/>
      <c r="L31" s="139"/>
      <c r="M31" s="139"/>
      <c r="N31" s="14"/>
      <c r="O31" s="33">
        <f t="shared" si="10"/>
        <v>0</v>
      </c>
      <c r="P31" s="3"/>
      <c r="Q31" s="3"/>
      <c r="R31" s="3"/>
      <c r="S31" s="3"/>
      <c r="T31" s="138"/>
      <c r="U31" s="149"/>
      <c r="V31" s="138"/>
      <c r="W31" s="129" t="str">
        <f t="shared" si="11"/>
        <v>Unfilled fields on left</v>
      </c>
      <c r="Y31" s="13"/>
      <c r="Z31" s="153" t="str">
        <f t="shared" si="9"/>
        <v/>
      </c>
    </row>
    <row r="32" spans="2:26" s="6" customFormat="1">
      <c r="B32" s="9"/>
      <c r="C32" s="8"/>
      <c r="D32" s="8"/>
      <c r="E32" s="137"/>
      <c r="F32" s="137"/>
      <c r="G32" s="137"/>
      <c r="H32" s="139"/>
      <c r="I32" s="139"/>
      <c r="J32" s="139"/>
      <c r="K32" s="139"/>
      <c r="L32" s="139"/>
      <c r="M32" s="139"/>
      <c r="N32" s="14"/>
      <c r="O32" s="33">
        <f t="shared" si="10"/>
        <v>0</v>
      </c>
      <c r="P32" s="3"/>
      <c r="Q32" s="3"/>
      <c r="R32" s="3"/>
      <c r="S32" s="3"/>
      <c r="T32" s="138"/>
      <c r="U32" s="149"/>
      <c r="V32" s="138"/>
      <c r="W32" s="129" t="str">
        <f t="shared" si="11"/>
        <v>Unfilled fields on left</v>
      </c>
      <c r="Y32" s="13"/>
      <c r="Z32" s="153" t="str">
        <f t="shared" si="9"/>
        <v/>
      </c>
    </row>
    <row r="33" spans="2:26">
      <c r="B33" s="9"/>
      <c r="C33" s="8"/>
      <c r="D33" s="8"/>
      <c r="E33" s="137"/>
      <c r="F33" s="137"/>
      <c r="G33" s="137"/>
      <c r="H33" s="139"/>
      <c r="I33" s="139"/>
      <c r="J33" s="139"/>
      <c r="K33" s="139"/>
      <c r="L33" s="139"/>
      <c r="M33" s="139"/>
      <c r="N33" s="14"/>
      <c r="O33" s="33">
        <f t="shared" si="10"/>
        <v>0</v>
      </c>
      <c r="P33" s="3"/>
      <c r="T33" s="138"/>
      <c r="U33" s="149"/>
      <c r="V33" s="138"/>
      <c r="W33" s="129" t="str">
        <f t="shared" si="11"/>
        <v>Unfilled fields on left</v>
      </c>
      <c r="X33" s="6"/>
      <c r="Y33" s="13"/>
      <c r="Z33" s="153" t="str">
        <f t="shared" si="9"/>
        <v/>
      </c>
    </row>
    <row r="34" spans="2:26">
      <c r="B34" s="9"/>
      <c r="C34" s="8"/>
      <c r="D34" s="8"/>
      <c r="E34" s="137"/>
      <c r="F34" s="137"/>
      <c r="G34" s="137"/>
      <c r="H34" s="139"/>
      <c r="I34" s="139"/>
      <c r="J34" s="139"/>
      <c r="K34" s="139"/>
      <c r="L34" s="139"/>
      <c r="M34" s="139"/>
      <c r="N34" s="14"/>
      <c r="O34" s="33">
        <f t="shared" si="10"/>
        <v>0</v>
      </c>
      <c r="P34" s="3"/>
      <c r="T34" s="138"/>
      <c r="U34" s="149"/>
      <c r="V34" s="138"/>
      <c r="W34" s="129" t="str">
        <f t="shared" si="11"/>
        <v>Unfilled fields on left</v>
      </c>
      <c r="X34" s="6"/>
      <c r="Y34" s="13"/>
      <c r="Z34" s="153" t="str">
        <f t="shared" si="9"/>
        <v/>
      </c>
    </row>
    <row r="35" spans="2:26">
      <c r="C35" s="10"/>
      <c r="D35" s="10"/>
      <c r="E35" s="11"/>
      <c r="F35" s="10"/>
      <c r="H35" s="12"/>
      <c r="I35" s="12"/>
      <c r="J35" s="12"/>
      <c r="K35" s="12"/>
      <c r="L35" s="12"/>
      <c r="M35" s="12"/>
      <c r="N35" s="12"/>
      <c r="O35" s="12"/>
      <c r="P35" s="3"/>
      <c r="T35" s="12"/>
      <c r="U35" s="15"/>
      <c r="V35" s="12"/>
      <c r="W35" s="28"/>
      <c r="Z35" s="3"/>
    </row>
    <row r="36" spans="2:26">
      <c r="P36" s="3"/>
      <c r="V36" s="25" t="s">
        <v>356</v>
      </c>
      <c r="W36" s="131">
        <f>SUM(W4:W35)</f>
        <v>0</v>
      </c>
      <c r="Z36" s="3"/>
    </row>
    <row r="37" spans="2:26">
      <c r="B37" s="126" t="s">
        <v>357</v>
      </c>
      <c r="C37" s="122"/>
      <c r="D37" s="122"/>
      <c r="E37" s="122"/>
      <c r="P37" s="3"/>
      <c r="Z37" s="3"/>
    </row>
    <row r="38" spans="2:26">
      <c r="B38" s="9" t="s">
        <v>358</v>
      </c>
      <c r="C38" s="8" t="s">
        <v>359</v>
      </c>
      <c r="D38" s="8" t="s">
        <v>360</v>
      </c>
      <c r="E38" s="8"/>
    </row>
    <row r="39" spans="2:26">
      <c r="B39" s="9"/>
      <c r="C39" s="9"/>
      <c r="D39" s="9"/>
      <c r="E39" s="9"/>
    </row>
    <row r="40" spans="2:26">
      <c r="B40" s="9"/>
      <c r="C40" s="9"/>
      <c r="D40" s="9"/>
      <c r="E40" s="9"/>
    </row>
    <row r="41" spans="2:26">
      <c r="B41" s="9"/>
      <c r="C41" s="9"/>
      <c r="D41" s="9"/>
      <c r="E41" s="9"/>
    </row>
    <row r="42" spans="2:26">
      <c r="E42" s="3"/>
      <c r="H42" s="3"/>
    </row>
    <row r="43" spans="2:26">
      <c r="E43" s="3"/>
      <c r="H43" s="3"/>
    </row>
    <row r="44" spans="2:26">
      <c r="E44" s="3"/>
      <c r="H44" s="3"/>
    </row>
    <row r="45" spans="2:26">
      <c r="E45" s="3"/>
      <c r="H45" s="3"/>
    </row>
    <row r="46" spans="2:26">
      <c r="E46" s="3"/>
      <c r="H46" s="3"/>
    </row>
    <row r="47" spans="2:26">
      <c r="E47" s="3"/>
      <c r="H47" s="3"/>
    </row>
    <row r="48" spans="2:26">
      <c r="E48" s="3"/>
      <c r="H48" s="3"/>
    </row>
    <row r="49" spans="5:8">
      <c r="E49" s="3"/>
      <c r="H49" s="3"/>
    </row>
    <row r="50" spans="5:8">
      <c r="E50" s="3"/>
      <c r="H50" s="3"/>
    </row>
    <row r="51" spans="5:8">
      <c r="E51" s="3"/>
      <c r="H51" s="3"/>
    </row>
    <row r="52" spans="5:8">
      <c r="E52" s="3"/>
      <c r="H52" s="3"/>
    </row>
    <row r="53" spans="5:8">
      <c r="E53" s="3"/>
      <c r="H53" s="3"/>
    </row>
    <row r="54" spans="5:8">
      <c r="E54" s="3"/>
      <c r="H54" s="3"/>
    </row>
  </sheetData>
  <dataValidations count="2">
    <dataValidation type="list" allowBlank="1" showInputMessage="1" showErrorMessage="1" sqref="D5 D7:D16 D18:D21 D23:D34" xr:uid="{F4724EE7-CB68-49FF-9A96-AA7373578E86}">
      <formula1>"tonnes/yr, MWh/yr (LHV)"</formula1>
    </dataValidation>
    <dataValidation type="custom" allowBlank="1" showInputMessage="1" showErrorMessage="1" error="Please do not change" sqref="Z24:Z34 Z5 Z8:Z16 Z19:Z21 W36 W24:W34 W8:W16 R19:S21 O19:P19 O5 O8:O16 O20:O21 O24:O34" xr:uid="{1903F041-78F7-4F5E-BBCA-DE4640C70933}">
      <formula1>"Please do not change"</formula1>
    </dataValidation>
  </dataValidations>
  <pageMargins left="0.70000000000000007" right="0.70000000000000007" top="0.75" bottom="0.75" header="0.30000000000000004" footer="0.30000000000000004"/>
  <pageSetup paperSize="9" orientation="portrait" horizontalDpi="0" verticalDpi="0" r:id="rId1"/>
  <ignoredErrors>
    <ignoredError sqref="P29:V34 P28:U28 P5:S5" unlockedFormula="1"/>
  </ignoredErrors>
  <drawing r:id="rId2"/>
  <legacyDrawing r:id="rId3"/>
  <extLst>
    <ext xmlns:x14="http://schemas.microsoft.com/office/spreadsheetml/2009/9/main" uri="{78C0D931-6437-407d-A8EE-F0AAD7539E65}">
      <x14:conditionalFormattings>
        <x14:conditionalFormatting xmlns:xm="http://schemas.microsoft.com/office/excel/2006/main">
          <x14:cfRule type="expression" priority="1" id="{43D6434B-A8E6-4CA3-8F22-C7CB35861199}">
            <xm:f>OR(Guidance!$C$19="Yes",Guidance!$C$19="Not applicable",Guidance!$C$19="")</xm:f>
            <x14:dxf>
              <font>
                <color theme="0"/>
              </font>
              <fill>
                <patternFill>
                  <bgColor theme="0"/>
                </patternFill>
              </fill>
              <border>
                <left/>
                <right/>
                <top/>
                <bottom/>
                <vertical/>
                <horizontal/>
              </border>
            </x14:dxf>
          </x14:cfRule>
          <xm:sqref>A1</xm:sqref>
        </x14:conditionalFormatting>
        <x14:conditionalFormatting xmlns:xm="http://schemas.microsoft.com/office/excel/2006/main">
          <x14:cfRule type="expression" priority="138" id="{83A73E8D-6ED7-40D8-85EF-57886867484C}">
            <xm:f>Guidance!$C$19="No"</xm:f>
            <x14:dxf>
              <font>
                <color theme="0"/>
              </font>
              <fill>
                <patternFill>
                  <fgColor theme="0"/>
                  <bgColor theme="0"/>
                </patternFill>
              </fill>
              <border>
                <left/>
                <right/>
                <top/>
                <bottom/>
                <vertical/>
                <horizontal/>
              </border>
            </x14:dxf>
          </x14:cfRule>
          <xm:sqref>A2:Z100</xm:sqref>
        </x14:conditionalFormatting>
      </x14:conditionalFormattings>
    </ext>
  </extLs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7">
    <tabColor theme="9" tint="0.79998168889431442"/>
  </sheetPr>
  <dimension ref="A1:Z54"/>
  <sheetViews>
    <sheetView showGridLines="0" zoomScale="85" zoomScaleNormal="85" workbookViewId="0"/>
  </sheetViews>
  <sheetFormatPr defaultColWidth="7.28515625" defaultRowHeight="15"/>
  <cols>
    <col min="1" max="1" width="5.28515625" style="3" customWidth="1"/>
    <col min="2" max="2" width="25" style="3" bestFit="1" customWidth="1"/>
    <col min="3" max="3" width="39" style="3" bestFit="1" customWidth="1"/>
    <col min="4" max="4" width="14.42578125" style="3" customWidth="1"/>
    <col min="5" max="5" width="15.28515625" style="5" customWidth="1"/>
    <col min="6" max="6" width="18.140625" style="3" customWidth="1"/>
    <col min="7" max="7" width="17" style="3" customWidth="1"/>
    <col min="8" max="8" width="11.85546875" style="4" customWidth="1"/>
    <col min="9" max="9" width="13.5703125" style="4" customWidth="1"/>
    <col min="10" max="10" width="16.5703125" style="4" customWidth="1"/>
    <col min="11" max="11" width="11" style="4" customWidth="1"/>
    <col min="12" max="12" width="12.28515625" style="4" customWidth="1"/>
    <col min="13" max="13" width="13" style="4" customWidth="1"/>
    <col min="14" max="14" width="16.5703125" style="4" customWidth="1"/>
    <col min="15" max="15" width="14" style="4" customWidth="1"/>
    <col min="16" max="16" width="19.140625" customWidth="1"/>
    <col min="17" max="17" width="5.85546875" style="3" customWidth="1"/>
    <col min="18" max="18" width="16" style="3" customWidth="1"/>
    <col min="19" max="19" width="19.7109375" style="3" customWidth="1"/>
    <col min="20" max="21" width="20.7109375" style="4" customWidth="1"/>
    <col min="22" max="22" width="16.28515625" style="4" customWidth="1"/>
    <col min="23" max="23" width="22.7109375" style="27" customWidth="1"/>
    <col min="24" max="24" width="7.28515625" style="3" customWidth="1"/>
    <col min="25" max="25" width="21.28515625" style="3" customWidth="1"/>
    <col min="27" max="16384" width="7.28515625" style="3"/>
  </cols>
  <sheetData>
    <row r="1" spans="1:26">
      <c r="A1" s="150" t="s">
        <v>400</v>
      </c>
    </row>
    <row r="2" spans="1:26" ht="94.5" customHeight="1" thickBot="1">
      <c r="B2" s="2" t="s">
        <v>298</v>
      </c>
      <c r="C2" s="2" t="s">
        <v>299</v>
      </c>
      <c r="D2" s="2" t="s">
        <v>23</v>
      </c>
      <c r="E2" s="7" t="s">
        <v>300</v>
      </c>
      <c r="F2" s="2" t="s">
        <v>301</v>
      </c>
      <c r="G2" s="2" t="s">
        <v>302</v>
      </c>
      <c r="H2" s="2" t="s">
        <v>303</v>
      </c>
      <c r="I2" s="2" t="s">
        <v>304</v>
      </c>
      <c r="J2" s="2" t="s">
        <v>305</v>
      </c>
      <c r="K2" s="2" t="s">
        <v>306</v>
      </c>
      <c r="L2" s="2" t="s">
        <v>307</v>
      </c>
      <c r="M2" s="2" t="s">
        <v>308</v>
      </c>
      <c r="N2" s="2" t="s">
        <v>309</v>
      </c>
      <c r="O2" s="2" t="s">
        <v>310</v>
      </c>
      <c r="P2" s="2" t="s">
        <v>311</v>
      </c>
      <c r="Q2" s="2"/>
      <c r="R2" s="26" t="s">
        <v>312</v>
      </c>
      <c r="S2" s="2" t="s">
        <v>313</v>
      </c>
      <c r="T2" s="2" t="s">
        <v>314</v>
      </c>
      <c r="U2" s="2" t="s">
        <v>315</v>
      </c>
      <c r="V2" s="2" t="s">
        <v>316</v>
      </c>
      <c r="W2" s="26" t="s">
        <v>317</v>
      </c>
      <c r="X2" s="26"/>
      <c r="Y2" s="2" t="s">
        <v>318</v>
      </c>
    </row>
    <row r="3" spans="1:26" ht="15.75" thickTop="1"/>
    <row r="4" spans="1:26">
      <c r="B4" s="126" t="s">
        <v>319</v>
      </c>
      <c r="C4" s="122"/>
      <c r="D4" s="122"/>
      <c r="E4" s="123"/>
      <c r="F4" s="122"/>
      <c r="G4" s="124"/>
      <c r="H4" s="125"/>
      <c r="I4" s="125"/>
      <c r="J4" s="125"/>
      <c r="K4" s="125"/>
      <c r="L4" s="125"/>
      <c r="M4" s="125"/>
      <c r="N4" s="125"/>
      <c r="O4" s="125"/>
      <c r="P4" s="125"/>
      <c r="Q4" s="125"/>
      <c r="R4" s="125"/>
      <c r="S4" s="125"/>
      <c r="T4" s="125"/>
      <c r="U4" s="125"/>
      <c r="V4" s="125"/>
      <c r="W4" s="125"/>
      <c r="X4" s="125"/>
      <c r="Y4" s="125"/>
      <c r="Z4" s="3"/>
    </row>
    <row r="5" spans="1:26">
      <c r="B5" s="9" t="s">
        <v>320</v>
      </c>
      <c r="C5" s="128" t="str">
        <f>'Jet storage'!C19</f>
        <v>e.g. Jet fuel</v>
      </c>
      <c r="D5" s="8" t="s">
        <v>322</v>
      </c>
      <c r="E5" s="139"/>
      <c r="F5" s="137"/>
      <c r="G5" s="137"/>
      <c r="H5" s="139"/>
      <c r="I5" s="139" t="s">
        <v>190</v>
      </c>
      <c r="J5" s="139"/>
      <c r="K5" s="139"/>
      <c r="L5" s="139"/>
      <c r="M5" s="139"/>
      <c r="N5" s="14"/>
      <c r="O5" s="33">
        <f t="shared" ref="O5" si="0">IF($D5="MWh/yr (LHV)",$E5,$J5*$E5*(1-$L5)/3.6)</f>
        <v>0</v>
      </c>
      <c r="P5" s="3"/>
      <c r="T5" s="3"/>
      <c r="U5" s="3"/>
      <c r="V5" s="3"/>
      <c r="W5" s="3"/>
      <c r="Z5" s="153" t="str">
        <f>IF(AND(C5&lt;&gt;"",OR(E5="",J5="",L5="")),"Missing information in this row","")</f>
        <v>Missing information in this row</v>
      </c>
    </row>
    <row r="6" spans="1:26">
      <c r="E6" s="10"/>
      <c r="F6" s="10"/>
      <c r="G6" s="10"/>
      <c r="H6" s="10"/>
      <c r="I6" s="10"/>
      <c r="J6" s="10"/>
      <c r="K6" s="10"/>
      <c r="L6" s="10"/>
      <c r="M6" s="10"/>
      <c r="N6" s="3"/>
      <c r="O6" s="3"/>
      <c r="P6" s="3"/>
      <c r="T6" s="3"/>
      <c r="U6" s="3"/>
      <c r="V6" s="3"/>
      <c r="W6" s="3"/>
      <c r="Z6" s="3"/>
    </row>
    <row r="7" spans="1:26">
      <c r="B7" s="126" t="s">
        <v>323</v>
      </c>
      <c r="C7" s="122"/>
      <c r="D7" s="122"/>
      <c r="E7" s="143"/>
      <c r="F7" s="144"/>
      <c r="G7" s="144"/>
      <c r="H7" s="140"/>
      <c r="I7" s="140"/>
      <c r="J7" s="140"/>
      <c r="K7" s="140"/>
      <c r="L7" s="140"/>
      <c r="M7" s="140"/>
      <c r="N7" s="125"/>
      <c r="O7" s="140"/>
      <c r="P7" s="125"/>
      <c r="Q7" s="125"/>
      <c r="R7" s="125"/>
      <c r="S7" s="125"/>
      <c r="T7" s="140"/>
      <c r="U7" s="140"/>
      <c r="V7" s="140"/>
      <c r="W7" s="140"/>
      <c r="X7" s="125"/>
      <c r="Y7" s="125"/>
      <c r="Z7" s="3"/>
    </row>
    <row r="8" spans="1:26">
      <c r="B8" s="127" t="s">
        <v>324</v>
      </c>
      <c r="C8" s="128" t="s">
        <v>325</v>
      </c>
      <c r="D8" s="8" t="s">
        <v>326</v>
      </c>
      <c r="E8" s="139"/>
      <c r="F8" s="137"/>
      <c r="G8" s="137"/>
      <c r="H8" s="139"/>
      <c r="I8" s="139"/>
      <c r="J8" s="139"/>
      <c r="K8" s="139"/>
      <c r="L8" s="139"/>
      <c r="M8" s="139"/>
      <c r="N8" s="14"/>
      <c r="O8" s="33">
        <f t="shared" ref="O8:O16" si="1">IF($D8="MWh/yr (LHV)",$E8,$J8*$E8*(1-$L8)/3.6)</f>
        <v>0</v>
      </c>
      <c r="P8" s="3"/>
      <c r="T8" s="141" t="str">
        <f t="shared" ref="T8:T16" si="2">IF(B8="", "", IF(D8="MWh/yr (LHV)", "Use column to right", "Enter data here"))</f>
        <v>Use column to right</v>
      </c>
      <c r="U8" s="141" t="str">
        <f t="shared" ref="U8:U16" si="3">IF(B8="", "", IF(D8="MWh/yr (LHV)", "Enter data here", "Use column to left"))</f>
        <v>Enter data here</v>
      </c>
      <c r="V8" s="138" t="s">
        <v>327</v>
      </c>
      <c r="W8" s="129" t="str">
        <f t="shared" ref="W8:W16" si="4">IFERROR(IF(D8="tonnes/yr", $T8*$E8/($O$19*3.6), $U8*$E8*3.6/($O$19*3.6)), "Unfilled fields on left")</f>
        <v>Unfilled fields on left</v>
      </c>
      <c r="Y8" s="13"/>
      <c r="Z8" s="153" t="str">
        <f t="shared" ref="Z8:Z16" si="5">IF(AND(C8&lt;&gt;"",OR(E8="",J8="",L8="",T8="Enter data here",U8="Enter data here")),"Missing information in this row. Leave the 'Description of input/output' (Column C) blank for this row if it is not used in this module","")</f>
        <v>Missing information in this row. Leave the 'Description of input/output' (Column C) blank for this row if it is not used in this module</v>
      </c>
    </row>
    <row r="9" spans="1:26">
      <c r="B9" s="127" t="s">
        <v>324</v>
      </c>
      <c r="C9" s="128" t="s">
        <v>328</v>
      </c>
      <c r="D9" s="8" t="s">
        <v>326</v>
      </c>
      <c r="E9" s="139"/>
      <c r="F9" s="137"/>
      <c r="G9" s="137"/>
      <c r="H9" s="139"/>
      <c r="I9" s="139"/>
      <c r="J9" s="139"/>
      <c r="K9" s="139"/>
      <c r="L9" s="139"/>
      <c r="M9" s="139"/>
      <c r="N9" s="14"/>
      <c r="O9" s="33">
        <f t="shared" si="1"/>
        <v>0</v>
      </c>
      <c r="P9" s="3"/>
      <c r="T9" s="141" t="str">
        <f t="shared" si="2"/>
        <v>Use column to right</v>
      </c>
      <c r="U9" s="141" t="str">
        <f t="shared" si="3"/>
        <v>Enter data here</v>
      </c>
      <c r="V9" s="138" t="s">
        <v>327</v>
      </c>
      <c r="W9" s="129" t="str">
        <f t="shared" si="4"/>
        <v>Unfilled fields on left</v>
      </c>
      <c r="Y9" s="13"/>
      <c r="Z9" s="153" t="str">
        <f t="shared" si="5"/>
        <v>Missing information in this row. Leave the 'Description of input/output' (Column C) blank for this row if it is not used in this module</v>
      </c>
    </row>
    <row r="10" spans="1:26" s="6" customFormat="1">
      <c r="B10" s="127" t="s">
        <v>324</v>
      </c>
      <c r="C10" s="128" t="s">
        <v>329</v>
      </c>
      <c r="D10" s="8" t="s">
        <v>322</v>
      </c>
      <c r="E10" s="137"/>
      <c r="F10" s="137"/>
      <c r="G10" s="137"/>
      <c r="H10" s="139"/>
      <c r="I10" s="139"/>
      <c r="J10" s="139"/>
      <c r="K10" s="139"/>
      <c r="L10" s="139"/>
      <c r="M10" s="139"/>
      <c r="N10" s="14"/>
      <c r="O10" s="33">
        <f t="shared" si="1"/>
        <v>0</v>
      </c>
      <c r="P10" s="3"/>
      <c r="Q10" s="3"/>
      <c r="R10" s="3"/>
      <c r="S10" s="3"/>
      <c r="T10" s="141" t="str">
        <f t="shared" si="2"/>
        <v>Enter data here</v>
      </c>
      <c r="U10" s="141" t="str">
        <f t="shared" si="3"/>
        <v>Use column to left</v>
      </c>
      <c r="V10" s="138" t="s">
        <v>327</v>
      </c>
      <c r="W10" s="129" t="str">
        <f t="shared" si="4"/>
        <v>Unfilled fields on left</v>
      </c>
      <c r="Y10" s="17"/>
      <c r="Z10" s="153" t="str">
        <f t="shared" si="5"/>
        <v>Missing information in this row. Leave the 'Description of input/output' (Column C) blank for this row if it is not used in this module</v>
      </c>
    </row>
    <row r="11" spans="1:26" s="6" customFormat="1">
      <c r="B11" s="127" t="s">
        <v>324</v>
      </c>
      <c r="C11" s="128" t="s">
        <v>330</v>
      </c>
      <c r="D11" s="8" t="s">
        <v>322</v>
      </c>
      <c r="E11" s="137"/>
      <c r="F11" s="137"/>
      <c r="G11" s="137"/>
      <c r="H11" s="139"/>
      <c r="I11" s="139"/>
      <c r="J11" s="139"/>
      <c r="K11" s="139"/>
      <c r="L11" s="139"/>
      <c r="M11" s="139"/>
      <c r="N11" s="14"/>
      <c r="O11" s="33">
        <f t="shared" si="1"/>
        <v>0</v>
      </c>
      <c r="P11" s="3"/>
      <c r="Q11" s="3"/>
      <c r="R11" s="3"/>
      <c r="S11" s="3"/>
      <c r="T11" s="141" t="str">
        <f t="shared" si="2"/>
        <v>Enter data here</v>
      </c>
      <c r="U11" s="141" t="str">
        <f t="shared" si="3"/>
        <v>Use column to left</v>
      </c>
      <c r="V11" s="138" t="s">
        <v>327</v>
      </c>
      <c r="W11" s="129" t="str">
        <f t="shared" si="4"/>
        <v>Unfilled fields on left</v>
      </c>
      <c r="Y11" s="17"/>
      <c r="Z11" s="153" t="str">
        <f t="shared" si="5"/>
        <v>Missing information in this row. Leave the 'Description of input/output' (Column C) blank for this row if it is not used in this module</v>
      </c>
    </row>
    <row r="12" spans="1:26">
      <c r="B12" s="127" t="s">
        <v>331</v>
      </c>
      <c r="C12" s="128" t="s">
        <v>332</v>
      </c>
      <c r="D12" s="8" t="s">
        <v>322</v>
      </c>
      <c r="E12" s="137"/>
      <c r="F12" s="137"/>
      <c r="G12" s="137"/>
      <c r="H12" s="139"/>
      <c r="I12" s="139"/>
      <c r="J12" s="139"/>
      <c r="K12" s="139"/>
      <c r="L12" s="139"/>
      <c r="M12" s="139"/>
      <c r="N12" s="14"/>
      <c r="O12" s="33">
        <f t="shared" si="1"/>
        <v>0</v>
      </c>
      <c r="P12" s="3"/>
      <c r="T12" s="141" t="str">
        <f t="shared" si="2"/>
        <v>Enter data here</v>
      </c>
      <c r="U12" s="141" t="str">
        <f t="shared" si="3"/>
        <v>Use column to left</v>
      </c>
      <c r="V12" s="138" t="s">
        <v>327</v>
      </c>
      <c r="W12" s="129" t="str">
        <f t="shared" si="4"/>
        <v>Unfilled fields on left</v>
      </c>
      <c r="Y12" s="17"/>
      <c r="Z12" s="153" t="str">
        <f t="shared" si="5"/>
        <v>Missing information in this row. Leave the 'Description of input/output' (Column C) blank for this row if it is not used in this module</v>
      </c>
    </row>
    <row r="13" spans="1:26">
      <c r="B13" s="127" t="s">
        <v>331</v>
      </c>
      <c r="C13" s="128" t="s">
        <v>333</v>
      </c>
      <c r="D13" s="8" t="s">
        <v>322</v>
      </c>
      <c r="E13" s="137"/>
      <c r="F13" s="137"/>
      <c r="G13" s="137"/>
      <c r="H13" s="139"/>
      <c r="I13" s="139"/>
      <c r="J13" s="139"/>
      <c r="K13" s="139"/>
      <c r="L13" s="139"/>
      <c r="M13" s="139"/>
      <c r="N13" s="14"/>
      <c r="O13" s="33">
        <f t="shared" si="1"/>
        <v>0</v>
      </c>
      <c r="P13" s="3"/>
      <c r="T13" s="141" t="str">
        <f t="shared" si="2"/>
        <v>Enter data here</v>
      </c>
      <c r="U13" s="141" t="str">
        <f t="shared" si="3"/>
        <v>Use column to left</v>
      </c>
      <c r="V13" s="138" t="s">
        <v>327</v>
      </c>
      <c r="W13" s="129" t="str">
        <f t="shared" si="4"/>
        <v>Unfilled fields on left</v>
      </c>
      <c r="Y13" s="17"/>
      <c r="Z13" s="153" t="str">
        <f t="shared" si="5"/>
        <v>Missing information in this row. Leave the 'Description of input/output' (Column C) blank for this row if it is not used in this module</v>
      </c>
    </row>
    <row r="14" spans="1:26">
      <c r="B14" s="127" t="s">
        <v>334</v>
      </c>
      <c r="C14" s="128" t="s">
        <v>335</v>
      </c>
      <c r="D14" s="8" t="s">
        <v>322</v>
      </c>
      <c r="E14" s="137"/>
      <c r="F14" s="137"/>
      <c r="G14" s="137"/>
      <c r="H14" s="139"/>
      <c r="I14" s="139"/>
      <c r="J14" s="139"/>
      <c r="K14" s="139"/>
      <c r="L14" s="139"/>
      <c r="M14" s="139"/>
      <c r="N14" s="14"/>
      <c r="O14" s="33">
        <f t="shared" si="1"/>
        <v>0</v>
      </c>
      <c r="P14" s="3"/>
      <c r="T14" s="141" t="str">
        <f t="shared" si="2"/>
        <v>Enter data here</v>
      </c>
      <c r="U14" s="141" t="str">
        <f t="shared" si="3"/>
        <v>Use column to left</v>
      </c>
      <c r="V14" s="138" t="s">
        <v>327</v>
      </c>
      <c r="W14" s="129" t="str">
        <f t="shared" si="4"/>
        <v>Unfilled fields on left</v>
      </c>
      <c r="Y14" s="17"/>
      <c r="Z14" s="153" t="str">
        <f t="shared" si="5"/>
        <v>Missing information in this row. Leave the 'Description of input/output' (Column C) blank for this row if it is not used in this module</v>
      </c>
    </row>
    <row r="15" spans="1:26">
      <c r="B15" s="127" t="s">
        <v>334</v>
      </c>
      <c r="C15" s="128" t="s">
        <v>336</v>
      </c>
      <c r="D15" s="8" t="s">
        <v>322</v>
      </c>
      <c r="E15" s="137"/>
      <c r="F15" s="137"/>
      <c r="G15" s="137"/>
      <c r="H15" s="139"/>
      <c r="I15" s="139"/>
      <c r="J15" s="139"/>
      <c r="K15" s="139"/>
      <c r="L15" s="139"/>
      <c r="M15" s="139"/>
      <c r="N15" s="14"/>
      <c r="O15" s="33">
        <f t="shared" si="1"/>
        <v>0</v>
      </c>
      <c r="P15" s="3"/>
      <c r="T15" s="141" t="str">
        <f t="shared" si="2"/>
        <v>Enter data here</v>
      </c>
      <c r="U15" s="141" t="str">
        <f t="shared" si="3"/>
        <v>Use column to left</v>
      </c>
      <c r="V15" s="138" t="s">
        <v>327</v>
      </c>
      <c r="W15" s="129" t="str">
        <f t="shared" si="4"/>
        <v>Unfilled fields on left</v>
      </c>
      <c r="Y15" s="17"/>
      <c r="Z15" s="153" t="str">
        <f t="shared" si="5"/>
        <v>Missing information in this row. Leave the 'Description of input/output' (Column C) blank for this row if it is not used in this module</v>
      </c>
    </row>
    <row r="16" spans="1:26">
      <c r="B16" s="8"/>
      <c r="C16" s="9"/>
      <c r="D16" s="8"/>
      <c r="E16" s="137"/>
      <c r="F16" s="137"/>
      <c r="G16" s="137"/>
      <c r="H16" s="139"/>
      <c r="I16" s="139"/>
      <c r="J16" s="139"/>
      <c r="K16" s="139"/>
      <c r="L16" s="139"/>
      <c r="M16" s="139"/>
      <c r="N16" s="14"/>
      <c r="O16" s="33">
        <f t="shared" si="1"/>
        <v>0</v>
      </c>
      <c r="P16" s="3"/>
      <c r="T16" s="141" t="str">
        <f t="shared" si="2"/>
        <v/>
      </c>
      <c r="U16" s="141" t="str">
        <f t="shared" si="3"/>
        <v/>
      </c>
      <c r="V16" s="138" t="s">
        <v>327</v>
      </c>
      <c r="W16" s="129" t="str">
        <f t="shared" si="4"/>
        <v>Unfilled fields on left</v>
      </c>
      <c r="Y16" s="17"/>
      <c r="Z16" s="153" t="str">
        <f t="shared" si="5"/>
        <v/>
      </c>
    </row>
    <row r="17" spans="2:26">
      <c r="E17" s="10"/>
      <c r="F17" s="10"/>
      <c r="G17" s="10"/>
      <c r="H17" s="10"/>
      <c r="I17" s="10"/>
      <c r="J17" s="10"/>
      <c r="K17" s="10"/>
      <c r="L17" s="10"/>
      <c r="M17" s="10"/>
      <c r="N17" s="3"/>
      <c r="O17" s="3"/>
      <c r="P17" s="3"/>
      <c r="T17" s="3"/>
      <c r="U17" s="3"/>
      <c r="V17" s="3"/>
      <c r="W17" s="3"/>
      <c r="Z17" s="3"/>
    </row>
    <row r="18" spans="2:26">
      <c r="B18" s="126" t="s">
        <v>337</v>
      </c>
      <c r="C18" s="122"/>
      <c r="D18" s="122"/>
      <c r="E18" s="143"/>
      <c r="F18" s="144"/>
      <c r="G18" s="144"/>
      <c r="H18" s="140"/>
      <c r="I18" s="140"/>
      <c r="J18" s="140"/>
      <c r="K18" s="140"/>
      <c r="L18" s="140"/>
      <c r="M18" s="140"/>
      <c r="N18" s="125"/>
      <c r="O18" s="140"/>
      <c r="P18" s="125"/>
      <c r="Q18" s="125"/>
      <c r="R18" s="125"/>
      <c r="S18" s="125"/>
      <c r="T18" s="140"/>
      <c r="U18" s="140"/>
      <c r="V18" s="140"/>
      <c r="W18" s="140"/>
      <c r="X18" s="125"/>
      <c r="Y18" s="125"/>
      <c r="Z18" s="3"/>
    </row>
    <row r="19" spans="2:26">
      <c r="B19" s="9" t="s">
        <v>338</v>
      </c>
      <c r="C19" s="128" t="s">
        <v>398</v>
      </c>
      <c r="D19" s="8" t="s">
        <v>322</v>
      </c>
      <c r="E19" s="137"/>
      <c r="F19" s="137"/>
      <c r="G19" s="137"/>
      <c r="H19" s="137"/>
      <c r="I19" s="137" t="s">
        <v>190</v>
      </c>
      <c r="J19" s="137"/>
      <c r="K19" s="137"/>
      <c r="L19" s="137"/>
      <c r="M19" s="137"/>
      <c r="N19" s="14"/>
      <c r="O19" s="33">
        <f t="shared" ref="O19:O27" si="6">IF($D19="MWh/yr (LHV)",$E19,$J19*$E19*(1-$L19)/3.6)</f>
        <v>0</v>
      </c>
      <c r="P19" s="148" t="str">
        <f>IFERROR(O19/O5,"")</f>
        <v/>
      </c>
      <c r="R19" s="33">
        <f>IF($D19="MWh/yr (LHV)",$E19,$E19*MAX(0, $J19*(1-$L19)-2.441*$L19)/kWh_to_MJ)</f>
        <v>0</v>
      </c>
      <c r="S19" s="147" t="str">
        <f>IFERROR(R19/(SUM($R$19:$R$21)),"")</f>
        <v/>
      </c>
      <c r="T19" s="149"/>
      <c r="U19" s="149"/>
      <c r="V19" s="149"/>
      <c r="W19" s="130"/>
      <c r="Y19" s="13"/>
      <c r="Z19" s="153" t="str">
        <f>IF(AND(C19&lt;&gt;"",OR(E19="",J19="",L19="")),"Missing information in this row","")</f>
        <v>Missing information in this row</v>
      </c>
    </row>
    <row r="20" spans="2:26" s="6" customFormat="1">
      <c r="B20" s="127" t="s">
        <v>339</v>
      </c>
      <c r="C20" s="128" t="s">
        <v>340</v>
      </c>
      <c r="D20" s="8" t="s">
        <v>322</v>
      </c>
      <c r="E20" s="137"/>
      <c r="F20" s="137"/>
      <c r="G20" s="137"/>
      <c r="H20" s="139"/>
      <c r="I20" s="139"/>
      <c r="J20" s="139"/>
      <c r="K20" s="139"/>
      <c r="L20" s="139"/>
      <c r="M20" s="139"/>
      <c r="N20" s="14"/>
      <c r="O20" s="33">
        <f t="shared" si="6"/>
        <v>0</v>
      </c>
      <c r="P20" s="3"/>
      <c r="Q20" s="3"/>
      <c r="R20" s="33">
        <f>IF($D20="MWh/yr (LHV)",$E20,$E20*MAX(0, $J20*(1-$L20)-2.441*$L20)/kWh_to_MJ)</f>
        <v>0</v>
      </c>
      <c r="S20" s="147" t="str">
        <f>IFERROR(R20/(SUM($R$19:$R$21)),"")</f>
        <v/>
      </c>
      <c r="T20" s="149"/>
      <c r="U20" s="149"/>
      <c r="V20" s="149"/>
      <c r="W20" s="130"/>
      <c r="Y20" s="13"/>
      <c r="Z20" s="153" t="str">
        <f>IF(AND(C20&lt;&gt;"",OR(E20="",J20="",L20="")),"Missing information in this row. Leave the 'Description of input/output' (Column C) blank for this row if it is not used in this module","")</f>
        <v>Missing information in this row. Leave the 'Description of input/output' (Column C) blank for this row if it is not used in this module</v>
      </c>
    </row>
    <row r="21" spans="2:26" s="6" customFormat="1">
      <c r="B21" s="127" t="s">
        <v>339</v>
      </c>
      <c r="C21" s="128" t="s">
        <v>340</v>
      </c>
      <c r="D21" s="8" t="s">
        <v>322</v>
      </c>
      <c r="E21" s="137"/>
      <c r="F21" s="137"/>
      <c r="G21" s="137"/>
      <c r="H21" s="139"/>
      <c r="I21" s="139"/>
      <c r="J21" s="139"/>
      <c r="K21" s="139"/>
      <c r="L21" s="139"/>
      <c r="M21" s="139"/>
      <c r="N21" s="14"/>
      <c r="O21" s="33">
        <f t="shared" si="6"/>
        <v>0</v>
      </c>
      <c r="P21" s="3"/>
      <c r="Q21" s="3"/>
      <c r="R21" s="33">
        <f>IF($D21="MWh/yr (LHV)",$E21,$E21*MAX(0, $J21*(1-$L21)-2.441*$L21)/kWh_to_MJ)</f>
        <v>0</v>
      </c>
      <c r="S21" s="147" t="str">
        <f>IFERROR(R21/(SUM($R$19:$R$21)),"")</f>
        <v/>
      </c>
      <c r="T21" s="149"/>
      <c r="U21" s="149"/>
      <c r="V21" s="149"/>
      <c r="W21" s="130"/>
      <c r="Y21" s="13"/>
      <c r="Z21" s="153" t="str">
        <f>IF(AND(C21&lt;&gt;"",OR(E21="",J21="",L21="")),"Missing information in this row. Leave the 'Description of input/output' (Column C) blank for this row if it is not used in this module","")</f>
        <v>Missing information in this row. Leave the 'Description of input/output' (Column C) blank for this row if it is not used in this module</v>
      </c>
    </row>
    <row r="22" spans="2:26" s="6" customFormat="1">
      <c r="E22" s="159"/>
      <c r="F22" s="159"/>
      <c r="G22" s="159"/>
      <c r="H22" s="159"/>
      <c r="I22" s="159"/>
      <c r="J22" s="159"/>
      <c r="K22" s="159"/>
      <c r="L22" s="159"/>
      <c r="M22" s="159"/>
    </row>
    <row r="23" spans="2:26">
      <c r="B23" s="126" t="s">
        <v>341</v>
      </c>
      <c r="C23" s="122"/>
      <c r="D23" s="122"/>
      <c r="E23" s="143"/>
      <c r="F23" s="144"/>
      <c r="G23" s="144"/>
      <c r="H23" s="140"/>
      <c r="I23" s="140"/>
      <c r="J23" s="140"/>
      <c r="K23" s="140"/>
      <c r="L23" s="140"/>
      <c r="M23" s="140"/>
      <c r="N23" s="125"/>
      <c r="O23" s="140"/>
      <c r="P23" s="125"/>
      <c r="Q23" s="125"/>
      <c r="R23" s="125"/>
      <c r="S23" s="125"/>
      <c r="T23" s="140"/>
      <c r="U23" s="140"/>
      <c r="V23" s="140"/>
      <c r="W23" s="140"/>
      <c r="X23" s="125"/>
      <c r="Y23" s="125"/>
      <c r="Z23" s="3"/>
    </row>
    <row r="24" spans="2:26" s="6" customFormat="1">
      <c r="B24" s="127" t="s">
        <v>342</v>
      </c>
      <c r="C24" s="128" t="s">
        <v>343</v>
      </c>
      <c r="D24" s="8" t="s">
        <v>322</v>
      </c>
      <c r="E24" s="137"/>
      <c r="F24" s="137"/>
      <c r="G24" s="137"/>
      <c r="H24" s="139"/>
      <c r="I24" s="139"/>
      <c r="J24" s="139"/>
      <c r="K24" s="139"/>
      <c r="L24" s="139"/>
      <c r="M24" s="139"/>
      <c r="N24" s="14"/>
      <c r="O24" s="33">
        <f t="shared" si="6"/>
        <v>0</v>
      </c>
      <c r="P24" s="3"/>
      <c r="Q24" s="3"/>
      <c r="R24" s="3"/>
      <c r="S24" s="3"/>
      <c r="T24" s="141" t="str">
        <f t="shared" ref="T24:T27" si="7">IF(B24="", "", IF(D24="MWh/yr (LHV)", "Use column to right", "Enter data here"))</f>
        <v>Enter data here</v>
      </c>
      <c r="U24" s="141" t="str">
        <f t="shared" ref="U24:U27" si="8">IF(B24="", "", IF(D24="MWh/yr (LHV)", "Enter data here", "Use column to left"))</f>
        <v>Use column to left</v>
      </c>
      <c r="V24" s="138" t="s">
        <v>344</v>
      </c>
      <c r="W24" s="129" t="str">
        <f>IFERROR(IF(D24="tonnes/yr", $T24*$E24/($O$19*3.6), $U24*$E24*3.6/($O$19*3.6)), "Unfilled fields on left")</f>
        <v>Unfilled fields on left</v>
      </c>
      <c r="Y24" s="13"/>
      <c r="Z24" s="153" t="str">
        <f t="shared" ref="Z24:Z34" si="9">IF(AND(C24&lt;&gt;"",OR(E24="",J24="",L24="",T24="Enter data here",U24="Enter data here")),"Missing information in this row. Leave the 'Description of input/output' (Column C) blank for this row if it is not used in this module","")</f>
        <v>Missing information in this row. Leave the 'Description of input/output' (Column C) blank for this row if it is not used in this module</v>
      </c>
    </row>
    <row r="25" spans="2:26" s="6" customFormat="1">
      <c r="B25" s="127" t="s">
        <v>342</v>
      </c>
      <c r="C25" s="128" t="s">
        <v>345</v>
      </c>
      <c r="D25" s="8" t="s">
        <v>322</v>
      </c>
      <c r="E25" s="137"/>
      <c r="F25" s="137"/>
      <c r="G25" s="137"/>
      <c r="H25" s="139"/>
      <c r="I25" s="139"/>
      <c r="J25" s="139"/>
      <c r="K25" s="139"/>
      <c r="L25" s="139"/>
      <c r="M25" s="139"/>
      <c r="N25" s="14"/>
      <c r="O25" s="33">
        <f t="shared" si="6"/>
        <v>0</v>
      </c>
      <c r="P25" s="3"/>
      <c r="Q25" s="3"/>
      <c r="R25" s="3"/>
      <c r="S25" s="3"/>
      <c r="T25" s="141" t="str">
        <f t="shared" si="7"/>
        <v>Enter data here</v>
      </c>
      <c r="U25" s="141" t="str">
        <f t="shared" si="8"/>
        <v>Use column to left</v>
      </c>
      <c r="V25" s="138" t="s">
        <v>344</v>
      </c>
      <c r="W25" s="129" t="str">
        <f>IFERROR(IF(D25="tonnes/yr", $T25*$E25/($O$19*3.6), $U25*$E25*3.6/($O$19*3.6)), "Unfilled fields on left")</f>
        <v>Unfilled fields on left</v>
      </c>
      <c r="Y25" s="13"/>
      <c r="Z25" s="153" t="str">
        <f t="shared" si="9"/>
        <v>Missing information in this row. Leave the 'Description of input/output' (Column C) blank for this row if it is not used in this module</v>
      </c>
    </row>
    <row r="26" spans="2:26" s="6" customFormat="1">
      <c r="B26" s="127" t="s">
        <v>346</v>
      </c>
      <c r="C26" s="128" t="s">
        <v>347</v>
      </c>
      <c r="D26" s="8" t="s">
        <v>322</v>
      </c>
      <c r="E26" s="137"/>
      <c r="F26" s="137"/>
      <c r="G26" s="137"/>
      <c r="H26" s="139"/>
      <c r="I26" s="139"/>
      <c r="J26" s="139"/>
      <c r="K26" s="139"/>
      <c r="L26" s="139"/>
      <c r="M26" s="139"/>
      <c r="N26" s="14"/>
      <c r="O26" s="33">
        <f t="shared" si="6"/>
        <v>0</v>
      </c>
      <c r="P26" s="3"/>
      <c r="Q26" s="3"/>
      <c r="R26" s="3"/>
      <c r="S26" s="3"/>
      <c r="T26" s="141" t="str">
        <f t="shared" si="7"/>
        <v>Enter data here</v>
      </c>
      <c r="U26" s="141" t="str">
        <f t="shared" si="8"/>
        <v>Use column to left</v>
      </c>
      <c r="V26" s="138" t="s">
        <v>344</v>
      </c>
      <c r="W26" s="129" t="str">
        <f>IFERROR(IF(D26="tonnes/yr", $T26*$E26/($O$19*3.6), $U26*$E26*3.6/($O$19*3.6)), "Unfilled fields on left")</f>
        <v>Unfilled fields on left</v>
      </c>
      <c r="Y26" s="13"/>
      <c r="Z26" s="153" t="str">
        <f t="shared" si="9"/>
        <v>Missing information in this row. Leave the 'Description of input/output' (Column C) blank for this row if it is not used in this module</v>
      </c>
    </row>
    <row r="27" spans="2:26" s="6" customFormat="1">
      <c r="B27" s="127" t="s">
        <v>346</v>
      </c>
      <c r="C27" s="128" t="s">
        <v>348</v>
      </c>
      <c r="D27" s="8" t="s">
        <v>322</v>
      </c>
      <c r="E27" s="137"/>
      <c r="F27" s="137"/>
      <c r="G27" s="137"/>
      <c r="H27" s="139"/>
      <c r="I27" s="139"/>
      <c r="J27" s="139"/>
      <c r="K27" s="139"/>
      <c r="L27" s="139"/>
      <c r="M27" s="139"/>
      <c r="N27" s="14"/>
      <c r="O27" s="33">
        <f t="shared" si="6"/>
        <v>0</v>
      </c>
      <c r="P27" s="3"/>
      <c r="Q27" s="3"/>
      <c r="R27" s="3"/>
      <c r="S27" s="3"/>
      <c r="T27" s="141" t="str">
        <f t="shared" si="7"/>
        <v>Enter data here</v>
      </c>
      <c r="U27" s="141" t="str">
        <f t="shared" si="8"/>
        <v>Use column to left</v>
      </c>
      <c r="V27" s="138" t="s">
        <v>344</v>
      </c>
      <c r="W27" s="129" t="str">
        <f>IFERROR(IF(D27="tonnes/yr", $T27*$E27/($O$19*3.6), $U27*$E27*3.6/($O$19*3.6)), "Unfilled fields on left")</f>
        <v>Unfilled fields on left</v>
      </c>
      <c r="Y27" s="13"/>
      <c r="Z27" s="153" t="str">
        <f t="shared" si="9"/>
        <v>Missing information in this row. Leave the 'Description of input/output' (Column C) blank for this row if it is not used in this module</v>
      </c>
    </row>
    <row r="28" spans="2:26" s="6" customFormat="1">
      <c r="B28" s="127" t="s">
        <v>349</v>
      </c>
      <c r="C28" s="128" t="s">
        <v>350</v>
      </c>
      <c r="D28" s="8" t="s">
        <v>322</v>
      </c>
      <c r="E28" s="137"/>
      <c r="F28" s="137"/>
      <c r="G28" s="137"/>
      <c r="H28" s="139"/>
      <c r="I28" s="139"/>
      <c r="J28" s="139"/>
      <c r="K28" s="139"/>
      <c r="L28" s="139"/>
      <c r="M28" s="139"/>
      <c r="N28" s="14"/>
      <c r="O28" s="33">
        <f t="shared" ref="O28:O34" si="10">IF($D28="MWh/yr (LHV)",$E28,$J28*$E28*(1-$L28)/3.6)</f>
        <v>0</v>
      </c>
      <c r="P28" s="3"/>
      <c r="Q28" s="3"/>
      <c r="R28" s="3"/>
      <c r="S28" s="3"/>
      <c r="T28" s="138">
        <v>1000</v>
      </c>
      <c r="U28" s="149"/>
      <c r="V28" s="138" t="s">
        <v>351</v>
      </c>
      <c r="W28" s="129" t="str">
        <f t="shared" ref="W28:W34" si="11">IFERROR(IF(D28="tonnes/yr", $T28*$E28/($O$19*3.6), $U28*$E28*3.6/($O$19*3.6)), "Unfilled fields on left")</f>
        <v>Unfilled fields on left</v>
      </c>
      <c r="Y28" s="13"/>
      <c r="Z28" s="153" t="str">
        <f t="shared" si="9"/>
        <v>Missing information in this row. Leave the 'Description of input/output' (Column C) blank for this row if it is not used in this module</v>
      </c>
    </row>
    <row r="29" spans="2:26" s="6" customFormat="1">
      <c r="B29" s="127" t="s">
        <v>352</v>
      </c>
      <c r="C29" s="128" t="s">
        <v>353</v>
      </c>
      <c r="D29" s="8" t="s">
        <v>322</v>
      </c>
      <c r="E29" s="137"/>
      <c r="F29" s="137"/>
      <c r="G29" s="137"/>
      <c r="H29" s="139"/>
      <c r="I29" s="139"/>
      <c r="J29" s="139"/>
      <c r="K29" s="139"/>
      <c r="L29" s="139"/>
      <c r="M29" s="139"/>
      <c r="N29" s="14"/>
      <c r="O29" s="33">
        <f t="shared" si="10"/>
        <v>0</v>
      </c>
      <c r="P29" s="3"/>
      <c r="Q29" s="3"/>
      <c r="R29" s="3"/>
      <c r="S29" s="3"/>
      <c r="T29" s="138">
        <v>28000</v>
      </c>
      <c r="U29" s="149"/>
      <c r="V29" s="138" t="s">
        <v>354</v>
      </c>
      <c r="W29" s="129" t="str">
        <f t="shared" si="11"/>
        <v>Unfilled fields on left</v>
      </c>
      <c r="Y29" s="13"/>
      <c r="Z29" s="153" t="str">
        <f t="shared" si="9"/>
        <v>Missing information in this row. Leave the 'Description of input/output' (Column C) blank for this row if it is not used in this module</v>
      </c>
    </row>
    <row r="30" spans="2:26" s="6" customFormat="1">
      <c r="B30" s="127" t="s">
        <v>352</v>
      </c>
      <c r="C30" s="128" t="s">
        <v>355</v>
      </c>
      <c r="D30" s="8" t="s">
        <v>322</v>
      </c>
      <c r="E30" s="137"/>
      <c r="F30" s="137"/>
      <c r="G30" s="137"/>
      <c r="H30" s="139"/>
      <c r="I30" s="139"/>
      <c r="J30" s="139"/>
      <c r="K30" s="139"/>
      <c r="L30" s="139"/>
      <c r="M30" s="139"/>
      <c r="N30" s="14"/>
      <c r="O30" s="33">
        <f t="shared" si="10"/>
        <v>0</v>
      </c>
      <c r="P30" s="3"/>
      <c r="Q30" s="3"/>
      <c r="R30" s="3"/>
      <c r="S30" s="3"/>
      <c r="T30" s="138">
        <v>265000</v>
      </c>
      <c r="U30" s="149"/>
      <c r="V30" s="138" t="s">
        <v>354</v>
      </c>
      <c r="W30" s="129" t="str">
        <f t="shared" si="11"/>
        <v>Unfilled fields on left</v>
      </c>
      <c r="Y30" s="13"/>
      <c r="Z30" s="153" t="str">
        <f t="shared" si="9"/>
        <v>Missing information in this row. Leave the 'Description of input/output' (Column C) blank for this row if it is not used in this module</v>
      </c>
    </row>
    <row r="31" spans="2:26">
      <c r="B31" s="9"/>
      <c r="C31" s="8"/>
      <c r="D31" s="8"/>
      <c r="E31" s="137"/>
      <c r="F31" s="137"/>
      <c r="G31" s="137"/>
      <c r="H31" s="139"/>
      <c r="I31" s="139"/>
      <c r="J31" s="139"/>
      <c r="K31" s="139"/>
      <c r="L31" s="139"/>
      <c r="M31" s="139"/>
      <c r="N31" s="14"/>
      <c r="O31" s="33">
        <f t="shared" si="10"/>
        <v>0</v>
      </c>
      <c r="P31" s="3"/>
      <c r="T31" s="138"/>
      <c r="U31" s="149"/>
      <c r="V31" s="138"/>
      <c r="W31" s="129" t="str">
        <f t="shared" si="11"/>
        <v>Unfilled fields on left</v>
      </c>
      <c r="X31" s="6"/>
      <c r="Y31" s="13"/>
      <c r="Z31" s="153" t="str">
        <f t="shared" si="9"/>
        <v/>
      </c>
    </row>
    <row r="32" spans="2:26">
      <c r="B32" s="9"/>
      <c r="C32" s="8"/>
      <c r="D32" s="8"/>
      <c r="E32" s="137"/>
      <c r="F32" s="137"/>
      <c r="G32" s="137"/>
      <c r="H32" s="139"/>
      <c r="I32" s="139"/>
      <c r="J32" s="139"/>
      <c r="K32" s="139"/>
      <c r="L32" s="139"/>
      <c r="M32" s="139"/>
      <c r="N32" s="14"/>
      <c r="O32" s="33">
        <f t="shared" si="10"/>
        <v>0</v>
      </c>
      <c r="P32" s="3"/>
      <c r="T32" s="16"/>
      <c r="U32" s="15"/>
      <c r="V32" s="16"/>
      <c r="W32" s="129" t="str">
        <f t="shared" si="11"/>
        <v>Unfilled fields on left</v>
      </c>
      <c r="X32" s="6"/>
      <c r="Y32" s="13"/>
      <c r="Z32" s="153" t="str">
        <f t="shared" si="9"/>
        <v/>
      </c>
    </row>
    <row r="33" spans="2:26">
      <c r="B33" s="9"/>
      <c r="C33" s="8"/>
      <c r="D33" s="8"/>
      <c r="E33" s="137"/>
      <c r="F33" s="137"/>
      <c r="G33" s="137"/>
      <c r="H33" s="139"/>
      <c r="I33" s="139"/>
      <c r="J33" s="139"/>
      <c r="K33" s="139"/>
      <c r="L33" s="139"/>
      <c r="M33" s="139"/>
      <c r="N33" s="14"/>
      <c r="O33" s="33">
        <f t="shared" si="10"/>
        <v>0</v>
      </c>
      <c r="P33" s="3"/>
      <c r="T33" s="16"/>
      <c r="U33" s="15"/>
      <c r="V33" s="16"/>
      <c r="W33" s="129" t="str">
        <f t="shared" si="11"/>
        <v>Unfilled fields on left</v>
      </c>
      <c r="X33" s="6"/>
      <c r="Y33" s="13"/>
      <c r="Z33" s="153" t="str">
        <f t="shared" si="9"/>
        <v/>
      </c>
    </row>
    <row r="34" spans="2:26">
      <c r="B34" s="9"/>
      <c r="C34" s="8"/>
      <c r="D34" s="8"/>
      <c r="E34" s="137"/>
      <c r="F34" s="137"/>
      <c r="G34" s="137"/>
      <c r="H34" s="139"/>
      <c r="I34" s="139"/>
      <c r="J34" s="139"/>
      <c r="K34" s="139"/>
      <c r="L34" s="139"/>
      <c r="M34" s="139"/>
      <c r="N34" s="14"/>
      <c r="O34" s="33">
        <f t="shared" si="10"/>
        <v>0</v>
      </c>
      <c r="P34" s="3"/>
      <c r="T34" s="16"/>
      <c r="U34" s="15"/>
      <c r="V34" s="16"/>
      <c r="W34" s="129" t="str">
        <f t="shared" si="11"/>
        <v>Unfilled fields on left</v>
      </c>
      <c r="X34" s="6"/>
      <c r="Y34" s="13"/>
      <c r="Z34" s="153" t="str">
        <f t="shared" si="9"/>
        <v/>
      </c>
    </row>
    <row r="35" spans="2:26">
      <c r="C35" s="10"/>
      <c r="D35" s="10"/>
      <c r="E35" s="11"/>
      <c r="F35" s="10"/>
      <c r="H35" s="12"/>
      <c r="I35" s="12"/>
      <c r="J35" s="12"/>
      <c r="K35" s="12"/>
      <c r="L35" s="12"/>
      <c r="M35" s="12"/>
      <c r="N35" s="12"/>
      <c r="O35" s="12"/>
      <c r="P35" s="3"/>
      <c r="T35" s="12"/>
      <c r="U35" s="15"/>
      <c r="V35" s="12"/>
      <c r="W35" s="28"/>
      <c r="Z35" s="3"/>
    </row>
    <row r="36" spans="2:26">
      <c r="P36" s="3"/>
      <c r="V36" s="25" t="s">
        <v>356</v>
      </c>
      <c r="W36" s="131">
        <f>SUM(W4:W35)</f>
        <v>0</v>
      </c>
      <c r="Z36" s="3"/>
    </row>
    <row r="37" spans="2:26">
      <c r="B37" s="126" t="s">
        <v>357</v>
      </c>
      <c r="C37" s="122"/>
      <c r="D37" s="122"/>
      <c r="E37" s="122"/>
      <c r="P37" s="3"/>
      <c r="Z37" s="3"/>
    </row>
    <row r="38" spans="2:26">
      <c r="B38" s="9" t="s">
        <v>358</v>
      </c>
      <c r="C38" s="8" t="s">
        <v>359</v>
      </c>
      <c r="D38" s="8" t="s">
        <v>360</v>
      </c>
      <c r="E38" s="8"/>
    </row>
    <row r="39" spans="2:26">
      <c r="B39" s="9"/>
      <c r="C39" s="9"/>
      <c r="D39" s="9"/>
      <c r="E39" s="9"/>
    </row>
    <row r="40" spans="2:26">
      <c r="B40" s="9"/>
      <c r="C40" s="9"/>
      <c r="D40" s="9"/>
      <c r="E40" s="9"/>
    </row>
    <row r="41" spans="2:26">
      <c r="B41" s="9"/>
      <c r="C41" s="9"/>
      <c r="D41" s="9"/>
      <c r="E41" s="9"/>
    </row>
    <row r="42" spans="2:26">
      <c r="E42" s="3"/>
      <c r="H42" s="3"/>
    </row>
    <row r="43" spans="2:26">
      <c r="E43" s="3"/>
      <c r="H43" s="3"/>
    </row>
    <row r="44" spans="2:26">
      <c r="E44" s="3"/>
      <c r="H44" s="3"/>
    </row>
    <row r="45" spans="2:26">
      <c r="E45" s="3"/>
      <c r="H45" s="3"/>
    </row>
    <row r="46" spans="2:26">
      <c r="E46" s="3"/>
      <c r="H46" s="3"/>
    </row>
    <row r="47" spans="2:26">
      <c r="E47" s="3"/>
      <c r="H47" s="3"/>
    </row>
    <row r="48" spans="2:26">
      <c r="E48" s="3"/>
      <c r="H48" s="3"/>
    </row>
    <row r="49" spans="5:8">
      <c r="E49" s="3"/>
      <c r="H49" s="3"/>
    </row>
    <row r="50" spans="5:8">
      <c r="E50" s="3"/>
      <c r="H50" s="3"/>
    </row>
    <row r="51" spans="5:8">
      <c r="E51" s="3"/>
      <c r="H51" s="3"/>
    </row>
    <row r="52" spans="5:8">
      <c r="E52" s="3"/>
      <c r="H52" s="3"/>
    </row>
    <row r="53" spans="5:8">
      <c r="E53" s="3"/>
      <c r="H53" s="3"/>
    </row>
    <row r="54" spans="5:8">
      <c r="E54" s="3"/>
      <c r="H54" s="3"/>
    </row>
  </sheetData>
  <dataValidations count="2">
    <dataValidation type="list" allowBlank="1" showInputMessage="1" showErrorMessage="1" sqref="D5 D7:D16 D18:D21 D23:D34" xr:uid="{066AF23F-F558-4AFC-BD0C-8B53DE9CEE70}">
      <formula1>"tonnes/yr, MWh/yr (LHV)"</formula1>
    </dataValidation>
    <dataValidation type="custom" allowBlank="1" showInputMessage="1" showErrorMessage="1" error="Please do not change" sqref="Z24:Z34 Z5 Z8:Z16 Z19:Z21 W24:W34 W36 W8:W16 R19:S21 O19:P19 O20:O21 O8:O16 O5 O24:O34" xr:uid="{24EF4DBD-B9CF-44A5-9A34-CF7869F060A7}">
      <formula1>"Please do not change"</formula1>
    </dataValidation>
  </dataValidations>
  <pageMargins left="0.70000000000000007" right="0.70000000000000007" top="0.75" bottom="0.75" header="0.30000000000000004" footer="0.30000000000000004"/>
  <pageSetup paperSize="9" orientation="portrait" horizontalDpi="0" verticalDpi="0" r:id="rId1"/>
  <ignoredErrors>
    <ignoredError sqref="P29:V30 P28:U28 P5:S5 P31:V34" unlockedFormula="1"/>
  </ignoredErrors>
  <drawing r:id="rId2"/>
  <legacyDrawing r:id="rId3"/>
  <extLst>
    <ext xmlns:x14="http://schemas.microsoft.com/office/spreadsheetml/2009/9/main" uri="{78C0D931-6437-407d-A8EE-F0AAD7539E65}">
      <x14:conditionalFormattings>
        <x14:conditionalFormatting xmlns:xm="http://schemas.microsoft.com/office/excel/2006/main">
          <x14:cfRule type="expression" priority="1" id="{34E35954-5526-4658-B537-D84AC0E1F13F}">
            <xm:f>OR(Guidance!$C$19="Yes",Guidance!$C$19="Not applicable",Guidance!$C$19="")</xm:f>
            <x14:dxf>
              <font>
                <color theme="0"/>
              </font>
              <fill>
                <patternFill>
                  <bgColor theme="0"/>
                </patternFill>
              </fill>
              <border>
                <left/>
                <right/>
                <top/>
                <bottom/>
                <vertical/>
                <horizontal/>
              </border>
            </x14:dxf>
          </x14:cfRule>
          <xm:sqref>A1</xm:sqref>
        </x14:conditionalFormatting>
        <x14:conditionalFormatting xmlns:xm="http://schemas.microsoft.com/office/excel/2006/main">
          <x14:cfRule type="expression" priority="164" id="{459F82E3-7E6D-4D68-902C-344770038A66}">
            <xm:f>Guidance!$C$19="No"</xm:f>
            <x14:dxf>
              <font>
                <color theme="0"/>
              </font>
              <fill>
                <patternFill>
                  <bgColor theme="0"/>
                </patternFill>
              </fill>
              <border>
                <left/>
                <right/>
                <top/>
                <bottom/>
                <vertical/>
                <horizontal/>
              </border>
            </x14:dxf>
          </x14:cfRule>
          <xm:sqref>A2:Z100</xm:sqref>
        </x14:conditionalFormatting>
      </x14:conditionalFormattings>
    </ext>
  </extLst>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8">
    <tabColor theme="9" tint="0.79998168889431442"/>
  </sheetPr>
  <dimension ref="A1:Z54"/>
  <sheetViews>
    <sheetView showGridLines="0" zoomScale="85" zoomScaleNormal="85" workbookViewId="0"/>
  </sheetViews>
  <sheetFormatPr defaultColWidth="7.28515625" defaultRowHeight="15"/>
  <cols>
    <col min="1" max="1" width="5.28515625" style="3" customWidth="1"/>
    <col min="2" max="2" width="25" style="3" bestFit="1" customWidth="1"/>
    <col min="3" max="3" width="39" style="3" bestFit="1" customWidth="1"/>
    <col min="4" max="4" width="14.42578125" style="3" customWidth="1"/>
    <col min="5" max="5" width="15.28515625" style="5" customWidth="1"/>
    <col min="6" max="6" width="18.140625" style="3" customWidth="1"/>
    <col min="7" max="7" width="17" style="3" customWidth="1"/>
    <col min="8" max="8" width="11.85546875" style="4" customWidth="1"/>
    <col min="9" max="9" width="13.5703125" style="4" customWidth="1"/>
    <col min="10" max="10" width="18.140625" style="4" customWidth="1"/>
    <col min="11" max="11" width="11" style="4" customWidth="1"/>
    <col min="12" max="12" width="12.28515625" style="4" customWidth="1"/>
    <col min="13" max="13" width="13" style="4" customWidth="1"/>
    <col min="14" max="14" width="16.5703125" style="4" customWidth="1"/>
    <col min="15" max="15" width="14" style="4" customWidth="1"/>
    <col min="16" max="16" width="19.140625" customWidth="1"/>
    <col min="17" max="17" width="5.85546875" style="3" customWidth="1"/>
    <col min="18" max="18" width="16" style="3" customWidth="1"/>
    <col min="19" max="19" width="19.7109375" style="3" customWidth="1"/>
    <col min="20" max="21" width="20.7109375" style="4" customWidth="1"/>
    <col min="22" max="22" width="16.28515625" style="4" customWidth="1"/>
    <col min="23" max="23" width="22.7109375" style="27" customWidth="1"/>
    <col min="24" max="24" width="7.28515625" style="3" customWidth="1"/>
    <col min="25" max="25" width="21.28515625" style="3" customWidth="1"/>
    <col min="27" max="16384" width="7.28515625" style="3"/>
  </cols>
  <sheetData>
    <row r="1" spans="1:26">
      <c r="A1" s="150" t="s">
        <v>400</v>
      </c>
    </row>
    <row r="2" spans="1:26" ht="93.95" customHeight="1" thickBot="1">
      <c r="B2" s="2" t="s">
        <v>298</v>
      </c>
      <c r="C2" s="2" t="s">
        <v>299</v>
      </c>
      <c r="D2" s="2" t="s">
        <v>23</v>
      </c>
      <c r="E2" s="7" t="s">
        <v>300</v>
      </c>
      <c r="F2" s="2" t="s">
        <v>301</v>
      </c>
      <c r="G2" s="2" t="s">
        <v>302</v>
      </c>
      <c r="H2" s="2" t="s">
        <v>303</v>
      </c>
      <c r="I2" s="2" t="s">
        <v>304</v>
      </c>
      <c r="J2" s="2" t="s">
        <v>305</v>
      </c>
      <c r="K2" s="2" t="s">
        <v>306</v>
      </c>
      <c r="L2" s="2" t="s">
        <v>307</v>
      </c>
      <c r="M2" s="2" t="s">
        <v>308</v>
      </c>
      <c r="N2" s="2" t="s">
        <v>309</v>
      </c>
      <c r="O2" s="2" t="s">
        <v>310</v>
      </c>
      <c r="P2" s="2" t="s">
        <v>311</v>
      </c>
      <c r="Q2" s="2"/>
      <c r="R2" s="26" t="s">
        <v>312</v>
      </c>
      <c r="S2" s="2" t="s">
        <v>313</v>
      </c>
      <c r="T2" s="2" t="s">
        <v>314</v>
      </c>
      <c r="U2" s="2" t="s">
        <v>315</v>
      </c>
      <c r="V2" s="2" t="s">
        <v>316</v>
      </c>
      <c r="W2" s="26" t="s">
        <v>317</v>
      </c>
      <c r="X2" s="26"/>
      <c r="Y2" s="2" t="s">
        <v>318</v>
      </c>
    </row>
    <row r="3" spans="1:26" ht="15.75" thickTop="1"/>
    <row r="4" spans="1:26">
      <c r="B4" s="126" t="s">
        <v>319</v>
      </c>
      <c r="C4" s="122"/>
      <c r="D4" s="122"/>
      <c r="E4" s="123"/>
      <c r="F4" s="122"/>
      <c r="G4" s="124"/>
      <c r="H4" s="125"/>
      <c r="I4" s="125"/>
      <c r="J4" s="125"/>
      <c r="K4" s="125"/>
      <c r="L4" s="125"/>
      <c r="M4" s="125"/>
      <c r="N4" s="125"/>
      <c r="O4" s="125"/>
      <c r="P4" s="125"/>
      <c r="Q4" s="125"/>
      <c r="R4" s="125"/>
      <c r="S4" s="125"/>
      <c r="T4" s="125"/>
      <c r="U4" s="125"/>
      <c r="V4" s="125"/>
      <c r="W4" s="125"/>
      <c r="X4" s="125"/>
      <c r="Y4" s="125"/>
      <c r="Z4" s="3"/>
    </row>
    <row r="5" spans="1:26">
      <c r="B5" s="9" t="s">
        <v>320</v>
      </c>
      <c r="C5" s="128" t="str">
        <f>'Jet distribution 2'!C19</f>
        <v>e.g. Jet fuel</v>
      </c>
      <c r="D5" s="8" t="s">
        <v>322</v>
      </c>
      <c r="E5" s="139"/>
      <c r="F5" s="137"/>
      <c r="G5" s="137"/>
      <c r="H5" s="139"/>
      <c r="I5" s="139" t="s">
        <v>190</v>
      </c>
      <c r="J5" s="139"/>
      <c r="K5" s="139"/>
      <c r="L5" s="139"/>
      <c r="M5" s="139"/>
      <c r="N5" s="14"/>
      <c r="O5" s="33">
        <f t="shared" ref="O5" si="0">IF($D5="MWh/yr (LHV)",$E5,$J5*$E5*(1-$L5)/3.6)</f>
        <v>0</v>
      </c>
      <c r="P5" s="3"/>
      <c r="T5" s="3"/>
      <c r="U5" s="3"/>
      <c r="V5" s="3"/>
      <c r="W5" s="3"/>
      <c r="Z5" s="153" t="str">
        <f>IF(AND(C5&lt;&gt;"",OR(E5="",J5="",L5="")),"Missing information in this row","")</f>
        <v>Missing information in this row</v>
      </c>
    </row>
    <row r="6" spans="1:26">
      <c r="E6" s="10"/>
      <c r="F6" s="10"/>
      <c r="G6" s="10"/>
      <c r="H6" s="10"/>
      <c r="I6" s="10"/>
      <c r="J6" s="10"/>
      <c r="K6" s="10"/>
      <c r="L6" s="10"/>
      <c r="M6" s="10"/>
      <c r="N6" s="3"/>
      <c r="O6" s="3"/>
      <c r="P6" s="3"/>
      <c r="T6" s="3"/>
      <c r="U6" s="3"/>
      <c r="V6" s="3"/>
      <c r="W6" s="3"/>
      <c r="Z6" s="3"/>
    </row>
    <row r="7" spans="1:26">
      <c r="B7" s="126" t="s">
        <v>323</v>
      </c>
      <c r="C7" s="122"/>
      <c r="D7" s="122"/>
      <c r="E7" s="123"/>
      <c r="F7" s="122"/>
      <c r="G7" s="122"/>
      <c r="H7" s="125"/>
      <c r="I7" s="125"/>
      <c r="J7" s="125"/>
      <c r="K7" s="125"/>
      <c r="L7" s="125"/>
      <c r="M7" s="125"/>
      <c r="N7" s="125"/>
      <c r="O7" s="125"/>
      <c r="P7" s="125"/>
      <c r="Q7" s="125"/>
      <c r="R7" s="125"/>
      <c r="S7" s="125"/>
      <c r="T7" s="125"/>
      <c r="U7" s="125"/>
      <c r="V7" s="125"/>
      <c r="W7" s="125"/>
      <c r="X7" s="125"/>
      <c r="Y7" s="125"/>
      <c r="Z7" s="3"/>
    </row>
    <row r="8" spans="1:26">
      <c r="B8" s="127" t="s">
        <v>324</v>
      </c>
      <c r="C8" s="128" t="s">
        <v>325</v>
      </c>
      <c r="D8" s="8" t="s">
        <v>326</v>
      </c>
      <c r="E8" s="139"/>
      <c r="F8" s="137"/>
      <c r="G8" s="137"/>
      <c r="H8" s="139"/>
      <c r="I8" s="139"/>
      <c r="J8" s="139"/>
      <c r="K8" s="139"/>
      <c r="L8" s="139"/>
      <c r="M8" s="139"/>
      <c r="N8" s="14"/>
      <c r="O8" s="33">
        <f t="shared" ref="O8:O16" si="1">IF($D8="MWh/yr (LHV)",$E8,$J8*$E8*(1-$L8)/3.6)</f>
        <v>0</v>
      </c>
      <c r="P8" s="3"/>
      <c r="T8" s="141" t="str">
        <f t="shared" ref="T8:T16" si="2">IF(B8="", "", IF(D8="MWh/yr (LHV)", "Use column to right", "Enter data here"))</f>
        <v>Use column to right</v>
      </c>
      <c r="U8" s="141" t="str">
        <f t="shared" ref="U8:U16" si="3">IF(B8="", "", IF(D8="MWh/yr (LHV)", "Enter data here", "Use column to left"))</f>
        <v>Enter data here</v>
      </c>
      <c r="V8" s="138" t="s">
        <v>327</v>
      </c>
      <c r="W8" s="129" t="str">
        <f t="shared" ref="W8:W16" si="4">IFERROR(IF(D8="tonnes/yr", $T8*$E8/($O$19*3.6), $U8*$E8*3.6/($O$19*3.6)), "Unfilled fields on left")</f>
        <v>Unfilled fields on left</v>
      </c>
      <c r="Y8" s="13"/>
      <c r="Z8" s="153" t="str">
        <f t="shared" ref="Z8:Z16" si="5">IF(AND(C8&lt;&gt;"",OR(E8="",J8="",L8="",T8="Enter data here",U8="Enter data here")),"Missing information in this row. Leave the 'Description of input/output' (Column C) blank for this row if it is not used in this module","")</f>
        <v>Missing information in this row. Leave the 'Description of input/output' (Column C) blank for this row if it is not used in this module</v>
      </c>
    </row>
    <row r="9" spans="1:26">
      <c r="B9" s="127" t="s">
        <v>324</v>
      </c>
      <c r="C9" s="128" t="s">
        <v>328</v>
      </c>
      <c r="D9" s="8" t="s">
        <v>326</v>
      </c>
      <c r="E9" s="139"/>
      <c r="F9" s="137"/>
      <c r="G9" s="137"/>
      <c r="H9" s="139"/>
      <c r="I9" s="139"/>
      <c r="J9" s="139"/>
      <c r="K9" s="139"/>
      <c r="L9" s="139"/>
      <c r="M9" s="139"/>
      <c r="N9" s="14"/>
      <c r="O9" s="33">
        <f t="shared" si="1"/>
        <v>0</v>
      </c>
      <c r="P9" s="3"/>
      <c r="T9" s="141" t="str">
        <f t="shared" si="2"/>
        <v>Use column to right</v>
      </c>
      <c r="U9" s="141" t="str">
        <f t="shared" si="3"/>
        <v>Enter data here</v>
      </c>
      <c r="V9" s="138" t="s">
        <v>327</v>
      </c>
      <c r="W9" s="129" t="str">
        <f t="shared" si="4"/>
        <v>Unfilled fields on left</v>
      </c>
      <c r="Y9" s="13"/>
      <c r="Z9" s="153" t="str">
        <f t="shared" si="5"/>
        <v>Missing information in this row. Leave the 'Description of input/output' (Column C) blank for this row if it is not used in this module</v>
      </c>
    </row>
    <row r="10" spans="1:26" s="6" customFormat="1">
      <c r="B10" s="127" t="s">
        <v>324</v>
      </c>
      <c r="C10" s="128" t="s">
        <v>329</v>
      </c>
      <c r="D10" s="8" t="s">
        <v>322</v>
      </c>
      <c r="E10" s="137"/>
      <c r="F10" s="137"/>
      <c r="G10" s="137"/>
      <c r="H10" s="139"/>
      <c r="I10" s="139"/>
      <c r="J10" s="139"/>
      <c r="K10" s="139"/>
      <c r="L10" s="139"/>
      <c r="M10" s="139"/>
      <c r="N10" s="14"/>
      <c r="O10" s="33">
        <f t="shared" si="1"/>
        <v>0</v>
      </c>
      <c r="P10" s="3"/>
      <c r="Q10" s="3"/>
      <c r="R10" s="3"/>
      <c r="S10" s="3"/>
      <c r="T10" s="141" t="str">
        <f t="shared" si="2"/>
        <v>Enter data here</v>
      </c>
      <c r="U10" s="141" t="str">
        <f t="shared" si="3"/>
        <v>Use column to left</v>
      </c>
      <c r="V10" s="138" t="s">
        <v>327</v>
      </c>
      <c r="W10" s="129" t="str">
        <f t="shared" si="4"/>
        <v>Unfilled fields on left</v>
      </c>
      <c r="Y10" s="17"/>
      <c r="Z10" s="153" t="str">
        <f t="shared" si="5"/>
        <v>Missing information in this row. Leave the 'Description of input/output' (Column C) blank for this row if it is not used in this module</v>
      </c>
    </row>
    <row r="11" spans="1:26" s="6" customFormat="1">
      <c r="B11" s="127" t="s">
        <v>324</v>
      </c>
      <c r="C11" s="128" t="s">
        <v>330</v>
      </c>
      <c r="D11" s="8" t="s">
        <v>322</v>
      </c>
      <c r="E11" s="137"/>
      <c r="F11" s="137"/>
      <c r="G11" s="137"/>
      <c r="H11" s="139"/>
      <c r="I11" s="139"/>
      <c r="J11" s="139"/>
      <c r="K11" s="139"/>
      <c r="L11" s="139"/>
      <c r="M11" s="139"/>
      <c r="N11" s="14"/>
      <c r="O11" s="33">
        <f t="shared" si="1"/>
        <v>0</v>
      </c>
      <c r="P11" s="3"/>
      <c r="Q11" s="3"/>
      <c r="R11" s="3"/>
      <c r="S11" s="3"/>
      <c r="T11" s="141" t="str">
        <f t="shared" si="2"/>
        <v>Enter data here</v>
      </c>
      <c r="U11" s="141" t="str">
        <f t="shared" si="3"/>
        <v>Use column to left</v>
      </c>
      <c r="V11" s="138" t="s">
        <v>327</v>
      </c>
      <c r="W11" s="129" t="str">
        <f t="shared" si="4"/>
        <v>Unfilled fields on left</v>
      </c>
      <c r="Y11" s="17"/>
      <c r="Z11" s="153" t="str">
        <f t="shared" si="5"/>
        <v>Missing information in this row. Leave the 'Description of input/output' (Column C) blank for this row if it is not used in this module</v>
      </c>
    </row>
    <row r="12" spans="1:26">
      <c r="B12" s="127" t="s">
        <v>331</v>
      </c>
      <c r="C12" s="128" t="s">
        <v>332</v>
      </c>
      <c r="D12" s="8" t="s">
        <v>322</v>
      </c>
      <c r="E12" s="137"/>
      <c r="F12" s="137"/>
      <c r="G12" s="137"/>
      <c r="H12" s="139"/>
      <c r="I12" s="139"/>
      <c r="J12" s="139"/>
      <c r="K12" s="139"/>
      <c r="L12" s="139"/>
      <c r="M12" s="139"/>
      <c r="N12" s="14"/>
      <c r="O12" s="33">
        <f t="shared" si="1"/>
        <v>0</v>
      </c>
      <c r="P12" s="3"/>
      <c r="T12" s="141" t="str">
        <f t="shared" si="2"/>
        <v>Enter data here</v>
      </c>
      <c r="U12" s="141" t="str">
        <f t="shared" si="3"/>
        <v>Use column to left</v>
      </c>
      <c r="V12" s="138" t="s">
        <v>327</v>
      </c>
      <c r="W12" s="129" t="str">
        <f t="shared" si="4"/>
        <v>Unfilled fields on left</v>
      </c>
      <c r="Y12" s="17"/>
      <c r="Z12" s="153" t="str">
        <f t="shared" si="5"/>
        <v>Missing information in this row. Leave the 'Description of input/output' (Column C) blank for this row if it is not used in this module</v>
      </c>
    </row>
    <row r="13" spans="1:26">
      <c r="B13" s="127" t="s">
        <v>331</v>
      </c>
      <c r="C13" s="128" t="s">
        <v>333</v>
      </c>
      <c r="D13" s="8" t="s">
        <v>322</v>
      </c>
      <c r="E13" s="137"/>
      <c r="F13" s="137"/>
      <c r="G13" s="137"/>
      <c r="H13" s="139"/>
      <c r="I13" s="139"/>
      <c r="J13" s="139"/>
      <c r="K13" s="139"/>
      <c r="L13" s="139"/>
      <c r="M13" s="139"/>
      <c r="N13" s="14"/>
      <c r="O13" s="33">
        <f t="shared" si="1"/>
        <v>0</v>
      </c>
      <c r="P13" s="3"/>
      <c r="T13" s="141" t="str">
        <f t="shared" si="2"/>
        <v>Enter data here</v>
      </c>
      <c r="U13" s="141" t="str">
        <f t="shared" si="3"/>
        <v>Use column to left</v>
      </c>
      <c r="V13" s="138" t="s">
        <v>327</v>
      </c>
      <c r="W13" s="129" t="str">
        <f t="shared" si="4"/>
        <v>Unfilled fields on left</v>
      </c>
      <c r="Y13" s="17"/>
      <c r="Z13" s="153" t="str">
        <f t="shared" si="5"/>
        <v>Missing information in this row. Leave the 'Description of input/output' (Column C) blank for this row if it is not used in this module</v>
      </c>
    </row>
    <row r="14" spans="1:26">
      <c r="B14" s="127" t="s">
        <v>334</v>
      </c>
      <c r="C14" s="128" t="s">
        <v>335</v>
      </c>
      <c r="D14" s="8" t="s">
        <v>322</v>
      </c>
      <c r="E14" s="137"/>
      <c r="F14" s="137"/>
      <c r="G14" s="137"/>
      <c r="H14" s="139"/>
      <c r="I14" s="139"/>
      <c r="J14" s="139"/>
      <c r="K14" s="139"/>
      <c r="L14" s="139"/>
      <c r="M14" s="139"/>
      <c r="N14" s="14"/>
      <c r="O14" s="33">
        <f t="shared" si="1"/>
        <v>0</v>
      </c>
      <c r="P14" s="3"/>
      <c r="T14" s="141" t="str">
        <f t="shared" si="2"/>
        <v>Enter data here</v>
      </c>
      <c r="U14" s="141" t="str">
        <f t="shared" si="3"/>
        <v>Use column to left</v>
      </c>
      <c r="V14" s="138" t="s">
        <v>327</v>
      </c>
      <c r="W14" s="129" t="str">
        <f t="shared" si="4"/>
        <v>Unfilled fields on left</v>
      </c>
      <c r="Y14" s="17"/>
      <c r="Z14" s="153" t="str">
        <f t="shared" si="5"/>
        <v>Missing information in this row. Leave the 'Description of input/output' (Column C) blank for this row if it is not used in this module</v>
      </c>
    </row>
    <row r="15" spans="1:26">
      <c r="B15" s="127" t="s">
        <v>334</v>
      </c>
      <c r="C15" s="128" t="s">
        <v>336</v>
      </c>
      <c r="D15" s="8" t="s">
        <v>322</v>
      </c>
      <c r="E15" s="137"/>
      <c r="F15" s="137"/>
      <c r="G15" s="137"/>
      <c r="H15" s="139"/>
      <c r="I15" s="139"/>
      <c r="J15" s="139"/>
      <c r="K15" s="139"/>
      <c r="L15" s="139"/>
      <c r="M15" s="139"/>
      <c r="N15" s="14"/>
      <c r="O15" s="33">
        <f t="shared" si="1"/>
        <v>0</v>
      </c>
      <c r="P15" s="3"/>
      <c r="T15" s="141" t="str">
        <f t="shared" si="2"/>
        <v>Enter data here</v>
      </c>
      <c r="U15" s="141" t="str">
        <f t="shared" si="3"/>
        <v>Use column to left</v>
      </c>
      <c r="V15" s="138" t="s">
        <v>327</v>
      </c>
      <c r="W15" s="129" t="str">
        <f t="shared" si="4"/>
        <v>Unfilled fields on left</v>
      </c>
      <c r="Y15" s="17"/>
      <c r="Z15" s="153" t="str">
        <f t="shared" si="5"/>
        <v>Missing information in this row. Leave the 'Description of input/output' (Column C) blank for this row if it is not used in this module</v>
      </c>
    </row>
    <row r="16" spans="1:26">
      <c r="B16" s="8"/>
      <c r="C16" s="9"/>
      <c r="D16" s="8"/>
      <c r="E16" s="137"/>
      <c r="F16" s="137"/>
      <c r="G16" s="137"/>
      <c r="H16" s="139"/>
      <c r="I16" s="139"/>
      <c r="J16" s="139"/>
      <c r="K16" s="139"/>
      <c r="L16" s="139"/>
      <c r="M16" s="139"/>
      <c r="N16" s="14"/>
      <c r="O16" s="33">
        <f t="shared" si="1"/>
        <v>0</v>
      </c>
      <c r="P16" s="3"/>
      <c r="T16" s="141" t="str">
        <f t="shared" si="2"/>
        <v/>
      </c>
      <c r="U16" s="141" t="str">
        <f t="shared" si="3"/>
        <v/>
      </c>
      <c r="V16" s="138" t="s">
        <v>327</v>
      </c>
      <c r="W16" s="129" t="str">
        <f t="shared" si="4"/>
        <v>Unfilled fields on left</v>
      </c>
      <c r="Y16" s="17"/>
      <c r="Z16" s="153" t="str">
        <f t="shared" si="5"/>
        <v/>
      </c>
    </row>
    <row r="17" spans="2:26">
      <c r="E17" s="10"/>
      <c r="F17" s="10"/>
      <c r="G17" s="10"/>
      <c r="H17" s="10"/>
      <c r="I17" s="10"/>
      <c r="J17" s="10"/>
      <c r="K17" s="10"/>
      <c r="L17" s="10"/>
      <c r="M17" s="10"/>
      <c r="N17" s="3"/>
      <c r="O17" s="3"/>
      <c r="P17" s="3"/>
      <c r="T17" s="3"/>
      <c r="U17" s="3"/>
      <c r="V17" s="3"/>
      <c r="W17" s="3"/>
      <c r="Z17" s="153"/>
    </row>
    <row r="18" spans="2:26">
      <c r="B18" s="126" t="s">
        <v>337</v>
      </c>
      <c r="C18" s="122"/>
      <c r="D18" s="122"/>
      <c r="E18" s="143"/>
      <c r="F18" s="144"/>
      <c r="G18" s="144"/>
      <c r="H18" s="140"/>
      <c r="I18" s="140"/>
      <c r="J18" s="140"/>
      <c r="K18" s="140"/>
      <c r="L18" s="140"/>
      <c r="M18" s="140"/>
      <c r="N18" s="125"/>
      <c r="O18" s="140"/>
      <c r="P18" s="125"/>
      <c r="Q18" s="125"/>
      <c r="R18" s="125"/>
      <c r="S18" s="125"/>
      <c r="T18" s="140"/>
      <c r="U18" s="140"/>
      <c r="V18" s="140"/>
      <c r="W18" s="140"/>
      <c r="X18" s="125"/>
      <c r="Y18" s="125"/>
      <c r="Z18" s="3"/>
    </row>
    <row r="19" spans="2:26">
      <c r="B19" s="9" t="s">
        <v>338</v>
      </c>
      <c r="C19" s="128" t="s">
        <v>398</v>
      </c>
      <c r="D19" s="8" t="s">
        <v>322</v>
      </c>
      <c r="E19" s="137"/>
      <c r="F19" s="137"/>
      <c r="G19" s="137"/>
      <c r="H19" s="137"/>
      <c r="I19" s="137" t="s">
        <v>189</v>
      </c>
      <c r="J19" s="137"/>
      <c r="K19" s="137"/>
      <c r="L19" s="137"/>
      <c r="M19" s="137"/>
      <c r="N19" s="14"/>
      <c r="O19" s="33">
        <f t="shared" ref="O19:O27" si="6">IF($D19="MWh/yr (LHV)",$E19,$J19*$E19*(1-$L19)/3.6)</f>
        <v>0</v>
      </c>
      <c r="P19" s="148" t="str">
        <f>IFERROR(O19/O5,"")</f>
        <v/>
      </c>
      <c r="R19" s="33">
        <f>IF($D19="MWh/yr (LHV)",$E19,$E19*MAX(0, $J19*(1-$L19)-2.441*$L19)/kWh_to_MJ)</f>
        <v>0</v>
      </c>
      <c r="S19" s="147" t="str">
        <f>IFERROR(R19/(SUM($R$19:$R$21)),"")</f>
        <v/>
      </c>
      <c r="T19" s="149"/>
      <c r="U19" s="149"/>
      <c r="V19" s="149"/>
      <c r="W19" s="130"/>
      <c r="Y19" s="13"/>
      <c r="Z19" s="153" t="str">
        <f>IF(AND(C19&lt;&gt;"",OR(E19="",J19="",L19="")),"Missing information in this row","")</f>
        <v>Missing information in this row</v>
      </c>
    </row>
    <row r="20" spans="2:26" s="6" customFormat="1">
      <c r="B20" s="127" t="s">
        <v>339</v>
      </c>
      <c r="C20" s="128" t="s">
        <v>340</v>
      </c>
      <c r="D20" s="8" t="s">
        <v>322</v>
      </c>
      <c r="E20" s="137"/>
      <c r="F20" s="137"/>
      <c r="G20" s="137"/>
      <c r="H20" s="139"/>
      <c r="I20" s="139"/>
      <c r="J20" s="139"/>
      <c r="K20" s="139"/>
      <c r="L20" s="139"/>
      <c r="M20" s="139"/>
      <c r="N20" s="14"/>
      <c r="O20" s="33">
        <f t="shared" si="6"/>
        <v>0</v>
      </c>
      <c r="P20" s="3"/>
      <c r="Q20" s="3"/>
      <c r="R20" s="33">
        <f>IF($D20="MWh/yr (LHV)",$E20,$E20*MAX(0, $J20*(1-$L20)-2.441*$L20)/kWh_to_MJ)</f>
        <v>0</v>
      </c>
      <c r="S20" s="147" t="str">
        <f>IFERROR(R20/(SUM($R$19:$R$21)),"")</f>
        <v/>
      </c>
      <c r="T20" s="149"/>
      <c r="U20" s="149"/>
      <c r="V20" s="149"/>
      <c r="W20" s="130"/>
      <c r="Y20" s="13"/>
      <c r="Z20" s="153" t="str">
        <f>IF(AND(C20&lt;&gt;"",OR(E20="",J20="",L20="")),"Missing information in this row. Leave the 'Description of input/output' (Column C) blank for this row if it is not used in this module","")</f>
        <v>Missing information in this row. Leave the 'Description of input/output' (Column C) blank for this row if it is not used in this module</v>
      </c>
    </row>
    <row r="21" spans="2:26" s="6" customFormat="1">
      <c r="B21" s="127" t="s">
        <v>339</v>
      </c>
      <c r="C21" s="128" t="s">
        <v>340</v>
      </c>
      <c r="D21" s="8" t="s">
        <v>322</v>
      </c>
      <c r="E21" s="137"/>
      <c r="F21" s="137"/>
      <c r="G21" s="137"/>
      <c r="H21" s="139"/>
      <c r="I21" s="139"/>
      <c r="J21" s="139"/>
      <c r="K21" s="139"/>
      <c r="L21" s="139"/>
      <c r="M21" s="139"/>
      <c r="N21" s="14"/>
      <c r="O21" s="33">
        <f t="shared" si="6"/>
        <v>0</v>
      </c>
      <c r="P21" s="3"/>
      <c r="Q21" s="3"/>
      <c r="R21" s="33">
        <f>IF($D21="MWh/yr (LHV)",$E21,$E21*MAX(0, $J21*(1-$L21)-2.441*$L21)/kWh_to_MJ)</f>
        <v>0</v>
      </c>
      <c r="S21" s="147" t="str">
        <f>IFERROR(R21/(SUM($R$19:$R$21)),"")</f>
        <v/>
      </c>
      <c r="T21" s="149"/>
      <c r="U21" s="149"/>
      <c r="V21" s="149"/>
      <c r="W21" s="130"/>
      <c r="Y21" s="13"/>
      <c r="Z21" s="153" t="str">
        <f>IF(AND(C21&lt;&gt;"",OR(E21="",J21="",L21="")),"Missing information in this row. Leave the 'Description of input/output' (Column C) blank for this row if it is not used in this module","")</f>
        <v>Missing information in this row. Leave the 'Description of input/output' (Column C) blank for this row if it is not used in this module</v>
      </c>
    </row>
    <row r="22" spans="2:26" s="6" customFormat="1">
      <c r="E22" s="159"/>
      <c r="F22" s="159"/>
      <c r="G22" s="159"/>
      <c r="H22" s="159"/>
      <c r="I22" s="159"/>
      <c r="J22" s="159"/>
      <c r="K22" s="159"/>
      <c r="L22" s="159"/>
      <c r="M22" s="159"/>
    </row>
    <row r="23" spans="2:26">
      <c r="B23" s="126" t="s">
        <v>341</v>
      </c>
      <c r="C23" s="122"/>
      <c r="D23" s="122"/>
      <c r="E23" s="143"/>
      <c r="F23" s="144"/>
      <c r="G23" s="144"/>
      <c r="H23" s="140"/>
      <c r="I23" s="140"/>
      <c r="J23" s="140"/>
      <c r="K23" s="140"/>
      <c r="L23" s="140"/>
      <c r="M23" s="140"/>
      <c r="N23" s="125"/>
      <c r="O23" s="140"/>
      <c r="P23" s="125"/>
      <c r="Q23" s="125"/>
      <c r="R23" s="125"/>
      <c r="S23" s="125"/>
      <c r="T23" s="140"/>
      <c r="U23" s="140"/>
      <c r="V23" s="140"/>
      <c r="W23" s="140"/>
      <c r="X23" s="125"/>
      <c r="Y23" s="125"/>
      <c r="Z23" s="3"/>
    </row>
    <row r="24" spans="2:26" s="6" customFormat="1">
      <c r="B24" s="127" t="s">
        <v>342</v>
      </c>
      <c r="C24" s="128" t="s">
        <v>343</v>
      </c>
      <c r="D24" s="8" t="s">
        <v>322</v>
      </c>
      <c r="E24" s="137"/>
      <c r="F24" s="137"/>
      <c r="G24" s="137"/>
      <c r="H24" s="139"/>
      <c r="I24" s="139"/>
      <c r="J24" s="139"/>
      <c r="K24" s="139"/>
      <c r="L24" s="139"/>
      <c r="M24" s="139"/>
      <c r="N24" s="14"/>
      <c r="O24" s="33">
        <f t="shared" si="6"/>
        <v>0</v>
      </c>
      <c r="P24" s="3"/>
      <c r="Q24" s="3"/>
      <c r="R24" s="3"/>
      <c r="S24" s="3"/>
      <c r="T24" s="141" t="str">
        <f t="shared" ref="T24:T27" si="7">IF(B24="", "", IF(D24="MWh/yr (LHV)", "Use column to right", "Enter data here"))</f>
        <v>Enter data here</v>
      </c>
      <c r="U24" s="141" t="str">
        <f t="shared" ref="U24:U27" si="8">IF(B24="", "", IF(D24="MWh/yr (LHV)", "Enter data here", "Use column to left"))</f>
        <v>Use column to left</v>
      </c>
      <c r="V24" s="138" t="s">
        <v>344</v>
      </c>
      <c r="W24" s="129" t="str">
        <f>IFERROR(IF(D24="tonnes/yr", $T24*$E24/($O$19*3.6), $U24*$E24*3.6/($O$19*3.6)), "Unfilled fields on left")</f>
        <v>Unfilled fields on left</v>
      </c>
      <c r="Y24" s="13"/>
      <c r="Z24" s="153" t="str">
        <f t="shared" ref="Z24:Z34" si="9">IF(AND(C24&lt;&gt;"",OR(E24="",J24="",L24="",T24="Enter data here",U24="Enter data here")),"Missing information in this row. Leave the 'Description of input/output' (Column C) blank for this row if it is not used in this module","")</f>
        <v>Missing information in this row. Leave the 'Description of input/output' (Column C) blank for this row if it is not used in this module</v>
      </c>
    </row>
    <row r="25" spans="2:26" s="6" customFormat="1">
      <c r="B25" s="127" t="s">
        <v>342</v>
      </c>
      <c r="C25" s="128" t="s">
        <v>345</v>
      </c>
      <c r="D25" s="8" t="s">
        <v>322</v>
      </c>
      <c r="E25" s="137"/>
      <c r="F25" s="137"/>
      <c r="G25" s="137"/>
      <c r="H25" s="139"/>
      <c r="I25" s="139"/>
      <c r="J25" s="139"/>
      <c r="K25" s="139"/>
      <c r="L25" s="139"/>
      <c r="M25" s="139"/>
      <c r="N25" s="14"/>
      <c r="O25" s="33">
        <f t="shared" si="6"/>
        <v>0</v>
      </c>
      <c r="P25" s="3"/>
      <c r="Q25" s="3"/>
      <c r="R25" s="3"/>
      <c r="S25" s="3"/>
      <c r="T25" s="141" t="str">
        <f t="shared" si="7"/>
        <v>Enter data here</v>
      </c>
      <c r="U25" s="141" t="str">
        <f t="shared" si="8"/>
        <v>Use column to left</v>
      </c>
      <c r="V25" s="138" t="s">
        <v>344</v>
      </c>
      <c r="W25" s="129" t="str">
        <f>IFERROR(IF(D25="tonnes/yr", $T25*$E25/($O$19*3.6), $U25*$E25*3.6/($O$19*3.6)), "Unfilled fields on left")</f>
        <v>Unfilled fields on left</v>
      </c>
      <c r="Y25" s="13"/>
      <c r="Z25" s="153" t="str">
        <f t="shared" si="9"/>
        <v>Missing information in this row. Leave the 'Description of input/output' (Column C) blank for this row if it is not used in this module</v>
      </c>
    </row>
    <row r="26" spans="2:26" s="6" customFormat="1">
      <c r="B26" s="127" t="s">
        <v>346</v>
      </c>
      <c r="C26" s="128" t="s">
        <v>347</v>
      </c>
      <c r="D26" s="8" t="s">
        <v>322</v>
      </c>
      <c r="E26" s="137"/>
      <c r="F26" s="137"/>
      <c r="G26" s="137"/>
      <c r="H26" s="139"/>
      <c r="I26" s="139"/>
      <c r="J26" s="139"/>
      <c r="K26" s="139"/>
      <c r="L26" s="139"/>
      <c r="M26" s="139"/>
      <c r="N26" s="14"/>
      <c r="O26" s="33">
        <f t="shared" si="6"/>
        <v>0</v>
      </c>
      <c r="P26" s="3"/>
      <c r="Q26" s="3"/>
      <c r="R26" s="3"/>
      <c r="S26" s="3"/>
      <c r="T26" s="141" t="str">
        <f t="shared" si="7"/>
        <v>Enter data here</v>
      </c>
      <c r="U26" s="141" t="str">
        <f t="shared" si="8"/>
        <v>Use column to left</v>
      </c>
      <c r="V26" s="138" t="s">
        <v>344</v>
      </c>
      <c r="W26" s="129" t="str">
        <f>IFERROR(IF(D26="tonnes/yr", $T26*$E26/($O$19*3.6), $U26*$E26*3.6/($O$19*3.6)), "Unfilled fields on left")</f>
        <v>Unfilled fields on left</v>
      </c>
      <c r="Y26" s="13"/>
      <c r="Z26" s="153" t="str">
        <f t="shared" si="9"/>
        <v>Missing information in this row. Leave the 'Description of input/output' (Column C) blank for this row if it is not used in this module</v>
      </c>
    </row>
    <row r="27" spans="2:26" s="6" customFormat="1">
      <c r="B27" s="127" t="s">
        <v>346</v>
      </c>
      <c r="C27" s="128" t="s">
        <v>348</v>
      </c>
      <c r="D27" s="8" t="s">
        <v>322</v>
      </c>
      <c r="E27" s="137"/>
      <c r="F27" s="137"/>
      <c r="G27" s="137"/>
      <c r="H27" s="139"/>
      <c r="I27" s="139"/>
      <c r="J27" s="139"/>
      <c r="K27" s="139"/>
      <c r="L27" s="139"/>
      <c r="M27" s="139"/>
      <c r="N27" s="14"/>
      <c r="O27" s="33">
        <f t="shared" si="6"/>
        <v>0</v>
      </c>
      <c r="P27" s="3"/>
      <c r="Q27" s="3"/>
      <c r="R27" s="3"/>
      <c r="S27" s="3"/>
      <c r="T27" s="141" t="str">
        <f t="shared" si="7"/>
        <v>Enter data here</v>
      </c>
      <c r="U27" s="141" t="str">
        <f t="shared" si="8"/>
        <v>Use column to left</v>
      </c>
      <c r="V27" s="138" t="s">
        <v>344</v>
      </c>
      <c r="W27" s="129" t="str">
        <f>IFERROR(IF(D27="tonnes/yr", $T27*$E27/($O$19*3.6), $U27*$E27*3.6/($O$19*3.6)), "Unfilled fields on left")</f>
        <v>Unfilled fields on left</v>
      </c>
      <c r="Y27" s="13"/>
      <c r="Z27" s="153" t="str">
        <f t="shared" si="9"/>
        <v>Missing information in this row. Leave the 'Description of input/output' (Column C) blank for this row if it is not used in this module</v>
      </c>
    </row>
    <row r="28" spans="2:26" s="6" customFormat="1">
      <c r="B28" s="127" t="s">
        <v>349</v>
      </c>
      <c r="C28" s="128" t="s">
        <v>350</v>
      </c>
      <c r="D28" s="8" t="s">
        <v>322</v>
      </c>
      <c r="E28" s="137"/>
      <c r="F28" s="137"/>
      <c r="G28" s="137"/>
      <c r="H28" s="139"/>
      <c r="I28" s="139"/>
      <c r="J28" s="139"/>
      <c r="K28" s="139"/>
      <c r="L28" s="139"/>
      <c r="M28" s="139"/>
      <c r="N28" s="14"/>
      <c r="O28" s="33">
        <f t="shared" ref="O28:O34" si="10">IF($D28="MWh/yr (LHV)",$E28,$J28*$E28*(1-$L28)/3.6)</f>
        <v>0</v>
      </c>
      <c r="P28" s="3"/>
      <c r="Q28" s="3"/>
      <c r="R28" s="3"/>
      <c r="S28" s="3"/>
      <c r="T28" s="138">
        <v>1000</v>
      </c>
      <c r="U28" s="149"/>
      <c r="V28" s="138" t="s">
        <v>351</v>
      </c>
      <c r="W28" s="129" t="str">
        <f t="shared" ref="W28:W34" si="11">IFERROR(IF(D28="tonnes/yr", $T28*$E28/($O$19*3.6), $U28*$E28*3.6/($O$19*3.6)), "Unfilled fields on left")</f>
        <v>Unfilled fields on left</v>
      </c>
      <c r="Y28" s="13"/>
      <c r="Z28" s="153" t="str">
        <f t="shared" si="9"/>
        <v>Missing information in this row. Leave the 'Description of input/output' (Column C) blank for this row if it is not used in this module</v>
      </c>
    </row>
    <row r="29" spans="2:26" s="6" customFormat="1">
      <c r="B29" s="127" t="s">
        <v>352</v>
      </c>
      <c r="C29" s="128" t="s">
        <v>353</v>
      </c>
      <c r="D29" s="8" t="s">
        <v>322</v>
      </c>
      <c r="E29" s="137"/>
      <c r="F29" s="137"/>
      <c r="G29" s="137"/>
      <c r="H29" s="139"/>
      <c r="I29" s="139"/>
      <c r="J29" s="139"/>
      <c r="K29" s="139"/>
      <c r="L29" s="139"/>
      <c r="M29" s="139"/>
      <c r="N29" s="14"/>
      <c r="O29" s="33">
        <f t="shared" si="10"/>
        <v>0</v>
      </c>
      <c r="P29" s="3"/>
      <c r="Q29" s="3"/>
      <c r="R29" s="3"/>
      <c r="S29" s="3"/>
      <c r="T29" s="138">
        <v>28000</v>
      </c>
      <c r="U29" s="149"/>
      <c r="V29" s="138" t="s">
        <v>354</v>
      </c>
      <c r="W29" s="129" t="str">
        <f t="shared" si="11"/>
        <v>Unfilled fields on left</v>
      </c>
      <c r="Y29" s="13"/>
      <c r="Z29" s="153" t="str">
        <f t="shared" si="9"/>
        <v>Missing information in this row. Leave the 'Description of input/output' (Column C) blank for this row if it is not used in this module</v>
      </c>
    </row>
    <row r="30" spans="2:26" s="6" customFormat="1">
      <c r="B30" s="127" t="s">
        <v>352</v>
      </c>
      <c r="C30" s="128" t="s">
        <v>355</v>
      </c>
      <c r="D30" s="8" t="s">
        <v>322</v>
      </c>
      <c r="E30" s="137"/>
      <c r="F30" s="137"/>
      <c r="G30" s="137"/>
      <c r="H30" s="139"/>
      <c r="I30" s="139"/>
      <c r="J30" s="139"/>
      <c r="K30" s="139"/>
      <c r="L30" s="139"/>
      <c r="M30" s="139"/>
      <c r="N30" s="14"/>
      <c r="O30" s="33">
        <f t="shared" si="10"/>
        <v>0</v>
      </c>
      <c r="P30" s="3"/>
      <c r="Q30" s="3"/>
      <c r="R30" s="3"/>
      <c r="S30" s="3"/>
      <c r="T30" s="138">
        <v>265000</v>
      </c>
      <c r="U30" s="149"/>
      <c r="V30" s="138" t="s">
        <v>354</v>
      </c>
      <c r="W30" s="129" t="str">
        <f t="shared" si="11"/>
        <v>Unfilled fields on left</v>
      </c>
      <c r="Y30" s="13"/>
      <c r="Z30" s="153" t="str">
        <f t="shared" si="9"/>
        <v>Missing information in this row. Leave the 'Description of input/output' (Column C) blank for this row if it is not used in this module</v>
      </c>
    </row>
    <row r="31" spans="2:26">
      <c r="B31" s="9"/>
      <c r="C31" s="8"/>
      <c r="D31" s="8"/>
      <c r="E31" s="137"/>
      <c r="F31" s="137"/>
      <c r="G31" s="137"/>
      <c r="H31" s="139"/>
      <c r="I31" s="139"/>
      <c r="J31" s="139"/>
      <c r="K31" s="139"/>
      <c r="L31" s="139"/>
      <c r="M31" s="139"/>
      <c r="N31" s="14"/>
      <c r="O31" s="33">
        <f t="shared" si="10"/>
        <v>0</v>
      </c>
      <c r="P31" s="3"/>
      <c r="T31" s="16"/>
      <c r="U31" s="15"/>
      <c r="V31" s="16"/>
      <c r="W31" s="129" t="str">
        <f t="shared" si="11"/>
        <v>Unfilled fields on left</v>
      </c>
      <c r="X31" s="6"/>
      <c r="Y31" s="13"/>
      <c r="Z31" s="153" t="str">
        <f t="shared" si="9"/>
        <v/>
      </c>
    </row>
    <row r="32" spans="2:26">
      <c r="B32" s="9"/>
      <c r="C32" s="8"/>
      <c r="D32" s="8"/>
      <c r="E32" s="137"/>
      <c r="F32" s="137"/>
      <c r="G32" s="137"/>
      <c r="H32" s="139"/>
      <c r="I32" s="139"/>
      <c r="J32" s="139"/>
      <c r="K32" s="139"/>
      <c r="L32" s="139"/>
      <c r="M32" s="139"/>
      <c r="N32" s="14"/>
      <c r="O32" s="33">
        <f t="shared" si="10"/>
        <v>0</v>
      </c>
      <c r="P32" s="3"/>
      <c r="T32" s="16"/>
      <c r="U32" s="15"/>
      <c r="V32" s="16"/>
      <c r="W32" s="129" t="str">
        <f t="shared" si="11"/>
        <v>Unfilled fields on left</v>
      </c>
      <c r="X32" s="6"/>
      <c r="Y32" s="13"/>
      <c r="Z32" s="153" t="str">
        <f t="shared" si="9"/>
        <v/>
      </c>
    </row>
    <row r="33" spans="2:26">
      <c r="B33" s="9"/>
      <c r="C33" s="8"/>
      <c r="D33" s="8"/>
      <c r="E33" s="137"/>
      <c r="F33" s="137"/>
      <c r="G33" s="137"/>
      <c r="H33" s="139"/>
      <c r="I33" s="139"/>
      <c r="J33" s="139"/>
      <c r="K33" s="139"/>
      <c r="L33" s="139"/>
      <c r="M33" s="139"/>
      <c r="N33" s="14"/>
      <c r="O33" s="33">
        <f t="shared" si="10"/>
        <v>0</v>
      </c>
      <c r="P33" s="3"/>
      <c r="T33" s="16"/>
      <c r="U33" s="15"/>
      <c r="V33" s="16"/>
      <c r="W33" s="129" t="str">
        <f t="shared" si="11"/>
        <v>Unfilled fields on left</v>
      </c>
      <c r="X33" s="6"/>
      <c r="Y33" s="13"/>
      <c r="Z33" s="153" t="str">
        <f t="shared" si="9"/>
        <v/>
      </c>
    </row>
    <row r="34" spans="2:26">
      <c r="B34" s="9"/>
      <c r="C34" s="8"/>
      <c r="D34" s="8"/>
      <c r="E34" s="137"/>
      <c r="F34" s="137"/>
      <c r="G34" s="137"/>
      <c r="H34" s="139"/>
      <c r="I34" s="139"/>
      <c r="J34" s="139"/>
      <c r="K34" s="139"/>
      <c r="L34" s="139"/>
      <c r="M34" s="139"/>
      <c r="N34" s="14"/>
      <c r="O34" s="33">
        <f t="shared" si="10"/>
        <v>0</v>
      </c>
      <c r="P34" s="3"/>
      <c r="T34" s="16"/>
      <c r="U34" s="15"/>
      <c r="V34" s="16"/>
      <c r="W34" s="129" t="str">
        <f t="shared" si="11"/>
        <v>Unfilled fields on left</v>
      </c>
      <c r="X34" s="6"/>
      <c r="Y34" s="13"/>
      <c r="Z34" s="153" t="str">
        <f t="shared" si="9"/>
        <v/>
      </c>
    </row>
    <row r="35" spans="2:26">
      <c r="C35" s="10"/>
      <c r="D35" s="10"/>
      <c r="E35" s="11"/>
      <c r="F35" s="10"/>
      <c r="H35" s="12"/>
      <c r="I35" s="12"/>
      <c r="J35" s="12"/>
      <c r="K35" s="12"/>
      <c r="L35" s="12"/>
      <c r="M35" s="12"/>
      <c r="N35" s="12"/>
      <c r="O35" s="12"/>
      <c r="P35" s="3"/>
      <c r="T35" s="12"/>
      <c r="U35" s="15"/>
      <c r="V35" s="12"/>
      <c r="W35" s="28"/>
      <c r="Z35" s="153"/>
    </row>
    <row r="36" spans="2:26">
      <c r="P36" s="3"/>
      <c r="V36" s="25" t="s">
        <v>356</v>
      </c>
      <c r="W36" s="131">
        <f>SUM(W4:W35)</f>
        <v>0</v>
      </c>
      <c r="Z36" s="3"/>
    </row>
    <row r="37" spans="2:26">
      <c r="B37" s="126" t="s">
        <v>357</v>
      </c>
      <c r="C37" s="122"/>
      <c r="D37" s="122"/>
      <c r="E37" s="122"/>
      <c r="P37" s="3"/>
      <c r="Z37" s="3"/>
    </row>
    <row r="38" spans="2:26">
      <c r="B38" s="9" t="s">
        <v>358</v>
      </c>
      <c r="C38" s="8" t="s">
        <v>359</v>
      </c>
      <c r="D38" s="8" t="s">
        <v>360</v>
      </c>
      <c r="E38" s="8"/>
    </row>
    <row r="39" spans="2:26">
      <c r="B39" s="9"/>
      <c r="C39" s="9"/>
      <c r="D39" s="9"/>
      <c r="E39" s="9"/>
    </row>
    <row r="40" spans="2:26">
      <c r="B40" s="9"/>
      <c r="C40" s="9"/>
      <c r="D40" s="9"/>
      <c r="E40" s="9"/>
    </row>
    <row r="41" spans="2:26">
      <c r="B41" s="9"/>
      <c r="C41" s="9"/>
      <c r="D41" s="9"/>
      <c r="E41" s="9"/>
    </row>
    <row r="42" spans="2:26">
      <c r="E42" s="3"/>
      <c r="H42" s="3"/>
    </row>
    <row r="43" spans="2:26">
      <c r="E43" s="3"/>
      <c r="H43" s="3"/>
    </row>
    <row r="44" spans="2:26">
      <c r="E44" s="3"/>
      <c r="H44" s="3"/>
    </row>
    <row r="45" spans="2:26">
      <c r="E45" s="3"/>
      <c r="H45" s="3"/>
    </row>
    <row r="46" spans="2:26">
      <c r="E46" s="3"/>
      <c r="H46" s="3"/>
    </row>
    <row r="47" spans="2:26">
      <c r="E47" s="3"/>
      <c r="H47" s="3"/>
    </row>
    <row r="48" spans="2:26">
      <c r="E48" s="3"/>
      <c r="H48" s="3"/>
    </row>
    <row r="49" spans="5:8">
      <c r="E49" s="3"/>
      <c r="H49" s="3"/>
    </row>
    <row r="50" spans="5:8">
      <c r="E50" s="3"/>
      <c r="H50" s="3"/>
    </row>
    <row r="51" spans="5:8">
      <c r="E51" s="3"/>
      <c r="H51" s="3"/>
    </row>
    <row r="52" spans="5:8">
      <c r="E52" s="3"/>
      <c r="H52" s="3"/>
    </row>
    <row r="53" spans="5:8">
      <c r="E53" s="3"/>
      <c r="H53" s="3"/>
    </row>
    <row r="54" spans="5:8">
      <c r="E54" s="3"/>
      <c r="H54" s="3"/>
    </row>
  </sheetData>
  <dataValidations count="2">
    <dataValidation type="list" allowBlank="1" showInputMessage="1" showErrorMessage="1" sqref="D5 D7:D16 D19:D21 D24:D34" xr:uid="{AE996C5D-C6A6-4A4D-A9C5-549C5855CA30}">
      <formula1>"tonnes/yr, MWh/yr (LHV)"</formula1>
    </dataValidation>
    <dataValidation type="custom" allowBlank="1" showInputMessage="1" showErrorMessage="1" error="Please do not change" sqref="Z24:Z34 W8:W16 O24:O34 Z8:Z16 O8:O16 W24:W34 W36 R19:S21 O19:P19 O20:O21 O5" xr:uid="{DCCFF85D-424C-48F2-BDD3-90291063E72B}">
      <formula1>"Please do not change"</formula1>
    </dataValidation>
  </dataValidations>
  <pageMargins left="0.70000000000000007" right="0.70000000000000007" top="0.75" bottom="0.75" header="0.30000000000000004" footer="0.30000000000000004"/>
  <pageSetup paperSize="9" orientation="portrait" horizontalDpi="0" verticalDpi="0" r:id="rId1"/>
  <ignoredErrors>
    <ignoredError sqref="P29:V30 P28:U28 P5:S5 P31:V34" unlockedFormula="1"/>
  </ignoredErrors>
  <drawing r:id="rId2"/>
  <legacyDrawing r:id="rId3"/>
  <extLst>
    <ext xmlns:x14="http://schemas.microsoft.com/office/spreadsheetml/2009/9/main" uri="{78C0D931-6437-407d-A8EE-F0AAD7539E65}">
      <x14:conditionalFormattings>
        <x14:conditionalFormatting xmlns:xm="http://schemas.microsoft.com/office/excel/2006/main">
          <x14:cfRule type="expression" priority="1" id="{6FEDFBE5-BD5C-44A0-8E67-9F935A7458A7}">
            <xm:f>OR(Guidance!$C$19="Yes",Guidance!$C$19="Not applicable",Guidance!$C$19="")</xm:f>
            <x14:dxf>
              <font>
                <color theme="0"/>
              </font>
              <fill>
                <patternFill>
                  <bgColor theme="0"/>
                </patternFill>
              </fill>
              <border>
                <left/>
                <right/>
                <top/>
                <bottom/>
                <vertical/>
                <horizontal/>
              </border>
            </x14:dxf>
          </x14:cfRule>
          <xm:sqref>A1</xm:sqref>
        </x14:conditionalFormatting>
        <x14:conditionalFormatting xmlns:xm="http://schemas.microsoft.com/office/excel/2006/main">
          <x14:cfRule type="expression" priority="181" id="{77F60149-0287-439D-9BD2-9969F5DE2531}">
            <xm:f>Guidance!$C$19="No"</xm:f>
            <x14:dxf>
              <font>
                <color theme="0"/>
              </font>
              <fill>
                <patternFill>
                  <fgColor theme="0"/>
                  <bgColor theme="0"/>
                </patternFill>
              </fill>
              <border>
                <left/>
                <right/>
                <top/>
                <bottom/>
                <vertical/>
                <horizontal/>
              </border>
            </x14:dxf>
          </x14:cfRule>
          <xm:sqref>A2:Z100</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6D33804BF559143AEEF177052B87190" ma:contentTypeVersion="7" ma:contentTypeDescription="Create a new document." ma:contentTypeScope="" ma:versionID="83e9c01727dad4ce7494c1e25d351cfc">
  <xsd:schema xmlns:xsd="http://www.w3.org/2001/XMLSchema" xmlns:xs="http://www.w3.org/2001/XMLSchema" xmlns:p="http://schemas.microsoft.com/office/2006/metadata/properties" xmlns:ns2="d7b1b5fe-0615-4e88-8b0e-7cf7e1807d82" targetNamespace="http://schemas.microsoft.com/office/2006/metadata/properties" ma:root="true" ma:fieldsID="70dd6c46107013d4df25a25f28b6736c" ns2:_="">
    <xsd:import namespace="d7b1b5fe-0615-4e88-8b0e-7cf7e1807d8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7b1b5fe-0615-4e88-8b0e-7cf7e1807d8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F1BFC338-59C4-46B8-8DFA-690CF753620C}"/>
</file>

<file path=customXml/itemProps2.xml><?xml version="1.0" encoding="utf-8"?>
<ds:datastoreItem xmlns:ds="http://schemas.openxmlformats.org/officeDocument/2006/customXml" ds:itemID="{9E7ECBB3-2596-4F0C-A0D5-52929F551A37}"/>
</file>

<file path=customXml/itemProps3.xml><?xml version="1.0" encoding="utf-8"?>
<ds:datastoreItem xmlns:ds="http://schemas.openxmlformats.org/officeDocument/2006/customXml" ds:itemID="{4F430AE4-1BB4-432E-8FFD-9620639F63EF}"/>
</file>

<file path=docMetadata/LabelInfo.xml><?xml version="1.0" encoding="utf-8"?>
<clbl:labelList xmlns:clbl="http://schemas.microsoft.com/office/2020/mipLabelMetadata">
  <clbl:label id="{02f252f2-5585-4f85-90db-06520d3c5dd1}" enabled="0" method="" siteId="{02f252f2-5585-4f85-90db-06520d3c5dd1}" removed="1"/>
  <clbl:label id="{59096ad9-8b60-446a-90b7-017dbb9421a3}" enabled="1" method="Standard" siteId="{3d234255-e20f-4205-88a5-9658a402999b}" removed="0"/>
  <clbl:label id="{a6c0d0a6-a4b9-4802-9a97-568759608577}" enabled="1" method="Standard" siteId="{f2fe6bd3-9c4a-485b-ae69-e18820a88130}"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Appendix H GHG Calculation for Advanced Fuels Fund</dc:title>
  <dc:subject/>
  <dc:creator>Eloise Cotton</dc:creator>
  <cp:keywords/>
  <dc:description/>
  <cp:lastModifiedBy>Chloe Page</cp:lastModifiedBy>
  <cp:revision/>
  <dcterms:created xsi:type="dcterms:W3CDTF">2012-01-05T14:11:32Z</dcterms:created>
  <dcterms:modified xsi:type="dcterms:W3CDTF">2026-08-19T09:04:17Z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0x010100C6D33804BF559143AEEF177052B87190</vt:lpwstr>
  </property>
  <property fmtid="{D5CDD505-2E9C-101B-9397-08002B2CF9AE}" pid="3" name="URL">
    <vt:lpwstr/>
  </property>
  <property fmtid="{D5CDD505-2E9C-101B-9397-08002B2CF9AE}" pid="4" name="_ExtendedDescription">
    <vt:lpwstr/>
  </property>
  <property fmtid="{D5CDD505-2E9C-101B-9397-08002B2CF9AE}" pid="5" name="MediaServiceImageTags">
    <vt:lpwstr/>
  </property>
  <property fmtid="{D5CDD505-2E9C-101B-9397-08002B2CF9AE}" pid="6" name="BusinessArea">
    <vt:lpwstr/>
  </property>
  <property fmtid="{D5CDD505-2E9C-101B-9397-08002B2CF9AE}" pid="7" name="AgressoCustomer">
    <vt:lpwstr/>
  </property>
  <property fmtid="{D5CDD505-2E9C-101B-9397-08002B2CF9AE}" pid="8" name="R-DivisionPolicy">
    <vt:lpwstr/>
  </property>
  <property fmtid="{D5CDD505-2E9C-101B-9397-08002B2CF9AE}" pid="9" name="R-Keywords">
    <vt:lpwstr/>
  </property>
  <property fmtid="{D5CDD505-2E9C-101B-9397-08002B2CF9AE}" pid="10" name="Market Sector">
    <vt:lpwstr/>
  </property>
  <property fmtid="{D5CDD505-2E9C-101B-9397-08002B2CF9AE}" pid="11" name="R-Division">
    <vt:lpwstr/>
  </property>
  <property fmtid="{D5CDD505-2E9C-101B-9397-08002B2CF9AE}" pid="12" name="Document Type">
    <vt:lpwstr>1;#Project Document|df098213-6b74-42fc-9316-2f1a9531d8f9</vt:lpwstr>
  </property>
  <property fmtid="{D5CDD505-2E9C-101B-9397-08002B2CF9AE}" pid="13" name="Order">
    <vt:r8>2200</vt:r8>
  </property>
  <property fmtid="{D5CDD505-2E9C-101B-9397-08002B2CF9AE}" pid="14" name="CustomTag">
    <vt:lpwstr/>
  </property>
  <property fmtid="{D5CDD505-2E9C-101B-9397-08002B2CF9AE}" pid="15" name="FinancialYear">
    <vt:lpwstr/>
  </property>
</Properties>
</file>